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1340" windowHeight="6540" activeTab="2"/>
  </bookViews>
  <sheets>
    <sheet name="Invoeren ploeg" sheetId="1" r:id="rId1"/>
    <sheet name="Startlijst ploeg" sheetId="2" r:id="rId2"/>
    <sheet name="Uitslag ploeg" sheetId="7" r:id="rId3"/>
  </sheets>
  <definedNames>
    <definedName name="_xlnm._FilterDatabase" localSheetId="0" hidden="1">'Invoeren ploeg'!$A$1:$AU$24</definedName>
    <definedName name="_xlnm.Print_Area" localSheetId="1">'Startlijst ploeg'!$A$1:$Q$89</definedName>
    <definedName name="_xlnm.Print_Titles" localSheetId="1">'Startlijst ploeg'!$1:$6</definedName>
    <definedName name="_xlnm.Print_Titles" localSheetId="2">'Uitslag ploeg'!$1:$6</definedName>
  </definedNames>
  <calcPr calcId="114210" fullCalcOnLoad="1"/>
</workbook>
</file>

<file path=xl/calcChain.xml><?xml version="1.0" encoding="utf-8"?>
<calcChain xmlns="http://schemas.openxmlformats.org/spreadsheetml/2006/main">
  <c r="C87" i="7"/>
  <c r="C86"/>
  <c r="C85"/>
  <c r="C84"/>
  <c r="C83"/>
  <c r="C82"/>
  <c r="A89" i="2"/>
  <c r="A88"/>
  <c r="A87"/>
  <c r="A86"/>
  <c r="B83"/>
  <c r="Q6" i="1"/>
  <c r="R6"/>
  <c r="S6"/>
  <c r="T6"/>
  <c r="U6"/>
  <c r="AD6"/>
  <c r="AE6"/>
  <c r="AF6"/>
  <c r="AG6"/>
  <c r="AH6"/>
  <c r="Q7"/>
  <c r="R7"/>
  <c r="S7"/>
  <c r="T7"/>
  <c r="U7"/>
  <c r="AD7"/>
  <c r="AE7"/>
  <c r="AF7"/>
  <c r="AG7"/>
  <c r="AH7"/>
  <c r="E1"/>
  <c r="G89" i="7"/>
  <c r="G88"/>
  <c r="D81"/>
  <c r="D69"/>
  <c r="D57"/>
  <c r="B91"/>
  <c r="B90"/>
  <c r="B89"/>
  <c r="B88"/>
  <c r="B87"/>
  <c r="B86"/>
  <c r="B85"/>
  <c r="B84"/>
  <c r="B83"/>
  <c r="B82"/>
  <c r="B81"/>
  <c r="A91"/>
  <c r="A90"/>
  <c r="A89"/>
  <c r="A88"/>
  <c r="A87"/>
  <c r="A86"/>
  <c r="A85"/>
  <c r="A84"/>
  <c r="A83"/>
  <c r="A82"/>
  <c r="C91"/>
  <c r="C90"/>
  <c r="C89"/>
  <c r="C88"/>
  <c r="H86"/>
  <c r="G89" i="2"/>
  <c r="G88"/>
  <c r="D81"/>
  <c r="D69"/>
  <c r="C91"/>
  <c r="C90"/>
  <c r="C89"/>
  <c r="C88"/>
  <c r="C87"/>
  <c r="C86"/>
  <c r="C85"/>
  <c r="C84"/>
  <c r="C83"/>
  <c r="C82"/>
  <c r="B91"/>
  <c r="B90"/>
  <c r="B89"/>
  <c r="B88"/>
  <c r="B87"/>
  <c r="B86"/>
  <c r="B85"/>
  <c r="B84"/>
  <c r="B82"/>
  <c r="B81"/>
  <c r="A81"/>
  <c r="A91"/>
  <c r="A90"/>
  <c r="H86"/>
  <c r="A85"/>
  <c r="A84"/>
  <c r="A83"/>
  <c r="A82"/>
  <c r="B79" i="7"/>
  <c r="B78"/>
  <c r="B77"/>
  <c r="B73"/>
  <c r="B67"/>
  <c r="B66"/>
  <c r="B55"/>
  <c r="C79"/>
  <c r="C78"/>
  <c r="C77"/>
  <c r="C67"/>
  <c r="C66"/>
  <c r="C55"/>
  <c r="A79"/>
  <c r="A78"/>
  <c r="A77"/>
  <c r="A74"/>
  <c r="A73"/>
  <c r="A72"/>
  <c r="A71"/>
  <c r="A67"/>
  <c r="A66"/>
  <c r="A55"/>
  <c r="A54"/>
  <c r="A53"/>
  <c r="A52"/>
  <c r="A51"/>
  <c r="A50"/>
  <c r="A49"/>
  <c r="A48"/>
  <c r="A47"/>
  <c r="A46"/>
  <c r="C78" i="2"/>
  <c r="C79"/>
  <c r="C77"/>
  <c r="C67"/>
  <c r="C66"/>
  <c r="C55"/>
  <c r="B79"/>
  <c r="B78"/>
  <c r="B77"/>
  <c r="B67"/>
  <c r="B55"/>
  <c r="A79"/>
  <c r="A78"/>
  <c r="A77"/>
  <c r="A76"/>
  <c r="A75"/>
  <c r="A74"/>
  <c r="A73"/>
  <c r="A72"/>
  <c r="A71"/>
  <c r="A70"/>
  <c r="A67"/>
  <c r="A66"/>
  <c r="A65"/>
  <c r="A64"/>
  <c r="A63"/>
  <c r="A62"/>
  <c r="A61"/>
  <c r="A60"/>
  <c r="A59"/>
  <c r="A58"/>
  <c r="A55"/>
  <c r="A54"/>
  <c r="A53"/>
  <c r="A52"/>
  <c r="A51"/>
  <c r="A50"/>
  <c r="A49"/>
  <c r="A48"/>
  <c r="A47"/>
  <c r="A46"/>
  <c r="A43"/>
  <c r="A42"/>
  <c r="A41"/>
  <c r="A40"/>
  <c r="A39"/>
  <c r="A38"/>
  <c r="A37"/>
  <c r="A36"/>
  <c r="A35"/>
  <c r="A34"/>
  <c r="A31"/>
  <c r="A30"/>
  <c r="A29"/>
  <c r="A28"/>
  <c r="A27"/>
  <c r="A26"/>
  <c r="A25"/>
  <c r="A24"/>
  <c r="A23"/>
  <c r="A22"/>
  <c r="R5" i="1"/>
  <c r="Q5"/>
  <c r="Q10"/>
  <c r="R10"/>
  <c r="Q9"/>
  <c r="R9"/>
  <c r="CS7"/>
  <c r="CR7"/>
  <c r="CQ7"/>
  <c r="CP7"/>
  <c r="CO7"/>
  <c r="CN7"/>
  <c r="CM7"/>
  <c r="CL7"/>
  <c r="CK7"/>
  <c r="CJ7"/>
  <c r="CV7"/>
  <c r="H7"/>
  <c r="CS10"/>
  <c r="CR10"/>
  <c r="CQ10"/>
  <c r="CP10"/>
  <c r="CO10"/>
  <c r="CN10"/>
  <c r="CM10"/>
  <c r="CL10"/>
  <c r="CK10"/>
  <c r="CJ10"/>
  <c r="CS5"/>
  <c r="CR5"/>
  <c r="CQ5"/>
  <c r="CP5"/>
  <c r="CO5"/>
  <c r="CN5"/>
  <c r="CM5"/>
  <c r="CL5"/>
  <c r="CK5"/>
  <c r="CJ5"/>
  <c r="CS9"/>
  <c r="CR9"/>
  <c r="CQ9"/>
  <c r="CP9"/>
  <c r="CO9"/>
  <c r="CN9"/>
  <c r="CM9"/>
  <c r="CL9"/>
  <c r="CK9"/>
  <c r="CJ9"/>
  <c r="CS11"/>
  <c r="CR11"/>
  <c r="CQ11"/>
  <c r="CP11"/>
  <c r="CO11"/>
  <c r="CN11"/>
  <c r="CM11"/>
  <c r="CL11"/>
  <c r="CK11"/>
  <c r="CJ11"/>
  <c r="G16" i="2"/>
  <c r="C5" i="7"/>
  <c r="N1"/>
  <c r="C5" i="2"/>
  <c r="CJ8" i="1"/>
  <c r="CS8"/>
  <c r="CR8"/>
  <c r="CQ8"/>
  <c r="CP8"/>
  <c r="CO8"/>
  <c r="CN8"/>
  <c r="CM8"/>
  <c r="CL8"/>
  <c r="CK8"/>
  <c r="CJ6"/>
  <c r="CS6"/>
  <c r="CR6"/>
  <c r="CQ6"/>
  <c r="CP6"/>
  <c r="CO6"/>
  <c r="CN6"/>
  <c r="CM6"/>
  <c r="CL6"/>
  <c r="CK6"/>
  <c r="CJ12"/>
  <c r="CS12"/>
  <c r="CR12"/>
  <c r="CQ12"/>
  <c r="CP12"/>
  <c r="CO12"/>
  <c r="CN12"/>
  <c r="CM12"/>
  <c r="CL12"/>
  <c r="CK12"/>
  <c r="CV12"/>
  <c r="G12"/>
  <c r="CJ13"/>
  <c r="CS13"/>
  <c r="CR13"/>
  <c r="CQ13"/>
  <c r="CP13"/>
  <c r="CO13"/>
  <c r="CN13"/>
  <c r="CM13"/>
  <c r="CL13"/>
  <c r="CK13"/>
  <c r="CJ14"/>
  <c r="CS14"/>
  <c r="CR14"/>
  <c r="CQ14"/>
  <c r="CP14"/>
  <c r="CO14"/>
  <c r="CN14"/>
  <c r="CM14"/>
  <c r="CL14"/>
  <c r="CK14"/>
  <c r="CV14"/>
  <c r="CJ15"/>
  <c r="CS15"/>
  <c r="CR15"/>
  <c r="CQ15"/>
  <c r="CP15"/>
  <c r="CO15"/>
  <c r="CN15"/>
  <c r="CM15"/>
  <c r="CL15"/>
  <c r="CK15"/>
  <c r="CV15"/>
  <c r="CJ16"/>
  <c r="CS16"/>
  <c r="CR16"/>
  <c r="CQ16"/>
  <c r="CP16"/>
  <c r="CO16"/>
  <c r="CN16"/>
  <c r="CM16"/>
  <c r="CL16"/>
  <c r="CK16"/>
  <c r="CV16"/>
  <c r="CJ17"/>
  <c r="CS17"/>
  <c r="CR17"/>
  <c r="CQ17"/>
  <c r="CP17"/>
  <c r="CO17"/>
  <c r="CN17"/>
  <c r="CM17"/>
  <c r="CL17"/>
  <c r="CK17"/>
  <c r="CJ18"/>
  <c r="CS18"/>
  <c r="CR18"/>
  <c r="CQ18"/>
  <c r="CP18"/>
  <c r="CO18"/>
  <c r="CN18"/>
  <c r="CM18"/>
  <c r="CL18"/>
  <c r="CK18"/>
  <c r="CV18"/>
  <c r="CJ19"/>
  <c r="CS19"/>
  <c r="CR19"/>
  <c r="CQ19"/>
  <c r="CP19"/>
  <c r="CO19"/>
  <c r="CN19"/>
  <c r="CM19"/>
  <c r="CL19"/>
  <c r="CK19"/>
  <c r="CV19"/>
  <c r="CJ20"/>
  <c r="CS20"/>
  <c r="CR20"/>
  <c r="CQ20"/>
  <c r="CP20"/>
  <c r="CO20"/>
  <c r="CN20"/>
  <c r="CM20"/>
  <c r="CL20"/>
  <c r="CK20"/>
  <c r="CV20"/>
  <c r="CJ21"/>
  <c r="CS21"/>
  <c r="CR21"/>
  <c r="CQ21"/>
  <c r="CP21"/>
  <c r="CO21"/>
  <c r="CN21"/>
  <c r="CM21"/>
  <c r="CL21"/>
  <c r="CK21"/>
  <c r="CJ22"/>
  <c r="CS22"/>
  <c r="CR22"/>
  <c r="CQ22"/>
  <c r="CP22"/>
  <c r="CO22"/>
  <c r="CN22"/>
  <c r="CM22"/>
  <c r="CL22"/>
  <c r="CK22"/>
  <c r="CV22"/>
  <c r="CJ23"/>
  <c r="CS23"/>
  <c r="CR23"/>
  <c r="CQ23"/>
  <c r="CP23"/>
  <c r="CO23"/>
  <c r="CN23"/>
  <c r="CM23"/>
  <c r="CL23"/>
  <c r="CK23"/>
  <c r="CV23"/>
  <c r="CJ24"/>
  <c r="CS24"/>
  <c r="CR24"/>
  <c r="CQ24"/>
  <c r="CP24"/>
  <c r="CO24"/>
  <c r="CN24"/>
  <c r="CM24"/>
  <c r="CL24"/>
  <c r="CK24"/>
  <c r="CV24"/>
  <c r="CJ25"/>
  <c r="CS25"/>
  <c r="CR25"/>
  <c r="CQ25"/>
  <c r="CP25"/>
  <c r="CO25"/>
  <c r="CN25"/>
  <c r="CM25"/>
  <c r="CL25"/>
  <c r="CK25"/>
  <c r="CJ26"/>
  <c r="CS26"/>
  <c r="CR26"/>
  <c r="CQ26"/>
  <c r="CP26"/>
  <c r="CO26"/>
  <c r="CN26"/>
  <c r="CM26"/>
  <c r="CL26"/>
  <c r="CK26"/>
  <c r="CV26"/>
  <c r="AM26"/>
  <c r="AN26"/>
  <c r="CJ27"/>
  <c r="CS27"/>
  <c r="CR27"/>
  <c r="CQ27"/>
  <c r="CP27"/>
  <c r="CO27"/>
  <c r="CN27"/>
  <c r="CM27"/>
  <c r="CL27"/>
  <c r="CK27"/>
  <c r="CV27"/>
  <c r="CJ28"/>
  <c r="CS28"/>
  <c r="CR28"/>
  <c r="CQ28"/>
  <c r="CP28"/>
  <c r="CO28"/>
  <c r="CN28"/>
  <c r="CM28"/>
  <c r="CL28"/>
  <c r="CK28"/>
  <c r="CV28"/>
  <c r="CJ29"/>
  <c r="CS29"/>
  <c r="CR29"/>
  <c r="CQ29"/>
  <c r="CP29"/>
  <c r="CO29"/>
  <c r="CN29"/>
  <c r="CM29"/>
  <c r="CL29"/>
  <c r="CK29"/>
  <c r="S10"/>
  <c r="T10"/>
  <c r="U10"/>
  <c r="AD10"/>
  <c r="AE10"/>
  <c r="AF10"/>
  <c r="AG10"/>
  <c r="AH10"/>
  <c r="S5"/>
  <c r="T5"/>
  <c r="U5"/>
  <c r="AD5"/>
  <c r="AE5"/>
  <c r="AF5"/>
  <c r="AG5"/>
  <c r="AH5"/>
  <c r="S9"/>
  <c r="T9"/>
  <c r="U9"/>
  <c r="AD9"/>
  <c r="AE9"/>
  <c r="AF9"/>
  <c r="AG9"/>
  <c r="AH9"/>
  <c r="Q11"/>
  <c r="E57" i="7"/>
  <c r="R11" i="1"/>
  <c r="F57" i="7"/>
  <c r="S11" i="1"/>
  <c r="G57" i="7"/>
  <c r="T11" i="1"/>
  <c r="H57" i="7"/>
  <c r="U11" i="1"/>
  <c r="I57" i="7"/>
  <c r="AD11" i="1"/>
  <c r="AE11"/>
  <c r="F58" i="7"/>
  <c r="AF11" i="1"/>
  <c r="G58" i="7"/>
  <c r="AG11" i="1"/>
  <c r="H58" i="7"/>
  <c r="AH11" i="1"/>
  <c r="I58" i="7"/>
  <c r="Q8" i="1"/>
  <c r="R8"/>
  <c r="F69" i="7"/>
  <c r="S8" i="1"/>
  <c r="G69" i="7"/>
  <c r="T8" i="1"/>
  <c r="H69" i="7"/>
  <c r="U8" i="1"/>
  <c r="I69" i="7"/>
  <c r="AD8" i="1"/>
  <c r="E70" i="7"/>
  <c r="AE8" i="1"/>
  <c r="F70" i="7"/>
  <c r="AF8" i="1"/>
  <c r="G70" i="7"/>
  <c r="AG8" i="1"/>
  <c r="H70" i="7"/>
  <c r="AH8" i="1"/>
  <c r="I70" i="7"/>
  <c r="E81"/>
  <c r="F81"/>
  <c r="G81"/>
  <c r="H81"/>
  <c r="I81"/>
  <c r="E82"/>
  <c r="F82"/>
  <c r="G82"/>
  <c r="H82"/>
  <c r="I82"/>
  <c r="Q12" i="1"/>
  <c r="R12"/>
  <c r="S12"/>
  <c r="T12"/>
  <c r="U12"/>
  <c r="AD12"/>
  <c r="AE12"/>
  <c r="AI12"/>
  <c r="AJ12"/>
  <c r="AF12"/>
  <c r="AG12"/>
  <c r="AH12"/>
  <c r="Q13"/>
  <c r="R13"/>
  <c r="S13"/>
  <c r="T13"/>
  <c r="U13"/>
  <c r="AD13"/>
  <c r="AE13"/>
  <c r="AF13"/>
  <c r="AG13"/>
  <c r="AH13"/>
  <c r="Q14"/>
  <c r="R14"/>
  <c r="S14"/>
  <c r="T14"/>
  <c r="U14"/>
  <c r="AD14"/>
  <c r="AE14"/>
  <c r="AF14"/>
  <c r="AG14"/>
  <c r="AH14"/>
  <c r="Q15"/>
  <c r="R15"/>
  <c r="S15"/>
  <c r="T15"/>
  <c r="U15"/>
  <c r="AD15"/>
  <c r="AE15"/>
  <c r="AF15"/>
  <c r="AG15"/>
  <c r="AH15"/>
  <c r="Q16"/>
  <c r="R16"/>
  <c r="S16"/>
  <c r="T16"/>
  <c r="U16"/>
  <c r="AD16"/>
  <c r="AE16"/>
  <c r="AI16"/>
  <c r="AJ16"/>
  <c r="AF16"/>
  <c r="AG16"/>
  <c r="AH16"/>
  <c r="Q17"/>
  <c r="R17"/>
  <c r="S17"/>
  <c r="T17"/>
  <c r="U17"/>
  <c r="AD17"/>
  <c r="AE17"/>
  <c r="AF17"/>
  <c r="AG17"/>
  <c r="AH17"/>
  <c r="Q18"/>
  <c r="R18"/>
  <c r="S18"/>
  <c r="T18"/>
  <c r="U18"/>
  <c r="AD18"/>
  <c r="AE18"/>
  <c r="AF18"/>
  <c r="AG18"/>
  <c r="AH18"/>
  <c r="Q19"/>
  <c r="R19"/>
  <c r="S19"/>
  <c r="T19"/>
  <c r="U19"/>
  <c r="AD19"/>
  <c r="AE19"/>
  <c r="AF19"/>
  <c r="AG19"/>
  <c r="AH19"/>
  <c r="Q20"/>
  <c r="R20"/>
  <c r="S20"/>
  <c r="T20"/>
  <c r="U20"/>
  <c r="AD20"/>
  <c r="AE20"/>
  <c r="AI20"/>
  <c r="AJ20"/>
  <c r="AF20"/>
  <c r="AG20"/>
  <c r="AH20"/>
  <c r="Q21"/>
  <c r="R21"/>
  <c r="S21"/>
  <c r="T21"/>
  <c r="U21"/>
  <c r="AD21"/>
  <c r="AE21"/>
  <c r="AF21"/>
  <c r="AG21"/>
  <c r="AH21"/>
  <c r="Q22"/>
  <c r="R22"/>
  <c r="S22"/>
  <c r="T22"/>
  <c r="U22"/>
  <c r="AD22"/>
  <c r="AE22"/>
  <c r="AF22"/>
  <c r="AG22"/>
  <c r="AH22"/>
  <c r="Q23"/>
  <c r="R23"/>
  <c r="S23"/>
  <c r="T23"/>
  <c r="U23"/>
  <c r="AD23"/>
  <c r="AE23"/>
  <c r="AF23"/>
  <c r="AG23"/>
  <c r="AH23"/>
  <c r="Q24"/>
  <c r="R24"/>
  <c r="S24"/>
  <c r="T24"/>
  <c r="U24"/>
  <c r="AD24"/>
  <c r="AE24"/>
  <c r="AF24"/>
  <c r="AG24"/>
  <c r="AH24"/>
  <c r="Q25"/>
  <c r="R25"/>
  <c r="S25"/>
  <c r="T25"/>
  <c r="U25"/>
  <c r="AD25"/>
  <c r="AE25"/>
  <c r="AF25"/>
  <c r="AG25"/>
  <c r="AH25"/>
  <c r="Q26"/>
  <c r="R26"/>
  <c r="S26"/>
  <c r="T26"/>
  <c r="U26"/>
  <c r="AD26"/>
  <c r="AE26"/>
  <c r="AF26"/>
  <c r="AG26"/>
  <c r="AI26"/>
  <c r="AJ26"/>
  <c r="AH26"/>
  <c r="Q27"/>
  <c r="R27"/>
  <c r="S27"/>
  <c r="T27"/>
  <c r="U27"/>
  <c r="AD27"/>
  <c r="AE27"/>
  <c r="AF27"/>
  <c r="AG27"/>
  <c r="AH27"/>
  <c r="Q28"/>
  <c r="R28"/>
  <c r="S28"/>
  <c r="V28"/>
  <c r="W28"/>
  <c r="T28"/>
  <c r="U28"/>
  <c r="AD28"/>
  <c r="AE28"/>
  <c r="AF28"/>
  <c r="AG28"/>
  <c r="AH28"/>
  <c r="Q29"/>
  <c r="R29"/>
  <c r="S29"/>
  <c r="T29"/>
  <c r="U29"/>
  <c r="AD29"/>
  <c r="AE29"/>
  <c r="AF29"/>
  <c r="AG29"/>
  <c r="AH29"/>
  <c r="CT9"/>
  <c r="CT12"/>
  <c r="CT16"/>
  <c r="CT20"/>
  <c r="CT24"/>
  <c r="CT28"/>
  <c r="A69" i="2"/>
  <c r="G77" i="7"/>
  <c r="G76"/>
  <c r="A76"/>
  <c r="A75"/>
  <c r="B76"/>
  <c r="C76"/>
  <c r="C75"/>
  <c r="B75"/>
  <c r="B74"/>
  <c r="C74"/>
  <c r="C73"/>
  <c r="C72"/>
  <c r="B72"/>
  <c r="B71"/>
  <c r="C71"/>
  <c r="C70"/>
  <c r="B70"/>
  <c r="A70"/>
  <c r="B69"/>
  <c r="H74"/>
  <c r="G65"/>
  <c r="G64"/>
  <c r="C65"/>
  <c r="B65"/>
  <c r="A65"/>
  <c r="A64"/>
  <c r="A63"/>
  <c r="A62"/>
  <c r="A61"/>
  <c r="A60"/>
  <c r="A59"/>
  <c r="A58"/>
  <c r="C64"/>
  <c r="B64"/>
  <c r="C63"/>
  <c r="B63"/>
  <c r="C62"/>
  <c r="B62"/>
  <c r="C61"/>
  <c r="C60"/>
  <c r="C59"/>
  <c r="B61"/>
  <c r="B60"/>
  <c r="B59"/>
  <c r="B58"/>
  <c r="C58"/>
  <c r="B57"/>
  <c r="H62"/>
  <c r="G77" i="2"/>
  <c r="G76"/>
  <c r="C76"/>
  <c r="C75"/>
  <c r="C74"/>
  <c r="C73"/>
  <c r="C72"/>
  <c r="C71"/>
  <c r="C70"/>
  <c r="B76"/>
  <c r="B75"/>
  <c r="B74"/>
  <c r="B73"/>
  <c r="B72"/>
  <c r="B71"/>
  <c r="B70"/>
  <c r="B69"/>
  <c r="H74"/>
  <c r="B66"/>
  <c r="B65"/>
  <c r="B64"/>
  <c r="B63"/>
  <c r="B62"/>
  <c r="B61"/>
  <c r="B60"/>
  <c r="G65"/>
  <c r="G64"/>
  <c r="C65"/>
  <c r="C64"/>
  <c r="C63"/>
  <c r="C62"/>
  <c r="C61"/>
  <c r="C60"/>
  <c r="C59"/>
  <c r="B59"/>
  <c r="B58"/>
  <c r="C58"/>
  <c r="D57"/>
  <c r="B57"/>
  <c r="A57"/>
  <c r="H62"/>
  <c r="C54"/>
  <c r="C53"/>
  <c r="B54"/>
  <c r="B53"/>
  <c r="G53"/>
  <c r="G52"/>
  <c r="B52"/>
  <c r="C52"/>
  <c r="B51"/>
  <c r="C51"/>
  <c r="B50"/>
  <c r="C50"/>
  <c r="C49"/>
  <c r="B49"/>
  <c r="B48"/>
  <c r="C48"/>
  <c r="C47"/>
  <c r="C46"/>
  <c r="B47"/>
  <c r="B46"/>
  <c r="D45"/>
  <c r="B45"/>
  <c r="A45"/>
  <c r="H50"/>
  <c r="I46" i="7"/>
  <c r="G46"/>
  <c r="H45"/>
  <c r="F45"/>
  <c r="G53"/>
  <c r="G52"/>
  <c r="G40"/>
  <c r="C52"/>
  <c r="C51"/>
  <c r="C50"/>
  <c r="C49"/>
  <c r="C48"/>
  <c r="C47"/>
  <c r="C46"/>
  <c r="C53"/>
  <c r="C54"/>
  <c r="B54"/>
  <c r="B53"/>
  <c r="B52"/>
  <c r="B51"/>
  <c r="B50"/>
  <c r="B49"/>
  <c r="B48"/>
  <c r="B47"/>
  <c r="B46"/>
  <c r="E46"/>
  <c r="E45"/>
  <c r="D45"/>
  <c r="B45"/>
  <c r="H50"/>
  <c r="AQ4" i="1"/>
  <c r="AR4"/>
  <c r="A19" i="2"/>
  <c r="A18"/>
  <c r="A17"/>
  <c r="A16"/>
  <c r="A15"/>
  <c r="A14"/>
  <c r="A13"/>
  <c r="A12"/>
  <c r="A11"/>
  <c r="A10"/>
  <c r="A33"/>
  <c r="C43"/>
  <c r="B43"/>
  <c r="C42"/>
  <c r="B42"/>
  <c r="G41"/>
  <c r="C41"/>
  <c r="B41"/>
  <c r="G40"/>
  <c r="C40"/>
  <c r="B40"/>
  <c r="C39"/>
  <c r="B39"/>
  <c r="H38"/>
  <c r="C38"/>
  <c r="B38"/>
  <c r="C37"/>
  <c r="B37"/>
  <c r="C36"/>
  <c r="B36"/>
  <c r="C35"/>
  <c r="B35"/>
  <c r="C34"/>
  <c r="B34"/>
  <c r="D33"/>
  <c r="B33"/>
  <c r="G28"/>
  <c r="G29"/>
  <c r="G17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10"/>
  <c r="C11"/>
  <c r="C12"/>
  <c r="C13"/>
  <c r="C14"/>
  <c r="C15"/>
  <c r="C16"/>
  <c r="C17"/>
  <c r="C18"/>
  <c r="C19"/>
  <c r="B19"/>
  <c r="B18"/>
  <c r="B17"/>
  <c r="B16"/>
  <c r="B15"/>
  <c r="B14"/>
  <c r="B13"/>
  <c r="B12"/>
  <c r="B11"/>
  <c r="B10"/>
  <c r="A21"/>
  <c r="H26"/>
  <c r="D21"/>
  <c r="B21"/>
  <c r="D31"/>
  <c r="D30"/>
  <c r="D27"/>
  <c r="D26"/>
  <c r="D25"/>
  <c r="D24"/>
  <c r="D23"/>
  <c r="D22"/>
  <c r="H14"/>
  <c r="B9"/>
  <c r="A9"/>
  <c r="D9"/>
  <c r="A2" i="7"/>
  <c r="A1"/>
  <c r="I34"/>
  <c r="I22"/>
  <c r="I10"/>
  <c r="E33"/>
  <c r="H38"/>
  <c r="H34"/>
  <c r="G34"/>
  <c r="F34"/>
  <c r="E34"/>
  <c r="I33"/>
  <c r="H33"/>
  <c r="G33"/>
  <c r="F33"/>
  <c r="E21"/>
  <c r="H26"/>
  <c r="H22"/>
  <c r="G22"/>
  <c r="F22"/>
  <c r="E22"/>
  <c r="I21"/>
  <c r="H21"/>
  <c r="G21"/>
  <c r="F21"/>
  <c r="H10"/>
  <c r="G10"/>
  <c r="F10"/>
  <c r="E10"/>
  <c r="I9"/>
  <c r="H9"/>
  <c r="G9"/>
  <c r="F9"/>
  <c r="E9"/>
  <c r="D21"/>
  <c r="A34"/>
  <c r="A43"/>
  <c r="A42"/>
  <c r="A41"/>
  <c r="A40"/>
  <c r="A39"/>
  <c r="A38"/>
  <c r="A37"/>
  <c r="A36"/>
  <c r="A35"/>
  <c r="A31"/>
  <c r="A30"/>
  <c r="A29"/>
  <c r="A28"/>
  <c r="A27"/>
  <c r="A26"/>
  <c r="A25"/>
  <c r="A24"/>
  <c r="A23"/>
  <c r="A22"/>
  <c r="A19"/>
  <c r="A18"/>
  <c r="A17"/>
  <c r="A16"/>
  <c r="A15"/>
  <c r="A14"/>
  <c r="A13"/>
  <c r="A12"/>
  <c r="A11"/>
  <c r="A10"/>
  <c r="C43"/>
  <c r="B43"/>
  <c r="C42"/>
  <c r="B42"/>
  <c r="G41"/>
  <c r="C41"/>
  <c r="B41"/>
  <c r="C40"/>
  <c r="B40"/>
  <c r="C39"/>
  <c r="B39"/>
  <c r="C38"/>
  <c r="B38"/>
  <c r="C37"/>
  <c r="B37"/>
  <c r="C36"/>
  <c r="B36"/>
  <c r="C35"/>
  <c r="B35"/>
  <c r="C34"/>
  <c r="B34"/>
  <c r="D33"/>
  <c r="B33"/>
  <c r="G28"/>
  <c r="G29"/>
  <c r="G17"/>
  <c r="G16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10"/>
  <c r="C11"/>
  <c r="C12"/>
  <c r="C13"/>
  <c r="C14"/>
  <c r="C15"/>
  <c r="C16"/>
  <c r="C17"/>
  <c r="C18"/>
  <c r="C19"/>
  <c r="B19"/>
  <c r="B18"/>
  <c r="B17"/>
  <c r="B16"/>
  <c r="B15"/>
  <c r="B14"/>
  <c r="B13"/>
  <c r="B12"/>
  <c r="B11"/>
  <c r="B10"/>
  <c r="B21"/>
  <c r="D31"/>
  <c r="D30"/>
  <c r="H14"/>
  <c r="B9"/>
  <c r="D9"/>
  <c r="AI29" i="1"/>
  <c r="AJ29"/>
  <c r="AI27"/>
  <c r="AJ27"/>
  <c r="V26"/>
  <c r="W26"/>
  <c r="AI25"/>
  <c r="AJ25"/>
  <c r="V24"/>
  <c r="W24"/>
  <c r="AI23"/>
  <c r="AJ23"/>
  <c r="V22"/>
  <c r="W22"/>
  <c r="AI21"/>
  <c r="AJ21"/>
  <c r="V20"/>
  <c r="W20"/>
  <c r="E69" i="7"/>
  <c r="CT27" i="1"/>
  <c r="CT23"/>
  <c r="CT19"/>
  <c r="CT15"/>
  <c r="CT6"/>
  <c r="CT5"/>
  <c r="G16"/>
  <c r="CU12"/>
  <c r="H12"/>
  <c r="I12"/>
  <c r="AM12"/>
  <c r="AN12"/>
  <c r="O13" i="7"/>
  <c r="AI8" i="1"/>
  <c r="AJ8"/>
  <c r="V29"/>
  <c r="W29"/>
  <c r="V27"/>
  <c r="W27"/>
  <c r="V25"/>
  <c r="W25"/>
  <c r="V23"/>
  <c r="W23"/>
  <c r="V21"/>
  <c r="W21"/>
  <c r="AI19"/>
  <c r="AJ19"/>
  <c r="V19"/>
  <c r="W19"/>
  <c r="AI17"/>
  <c r="AJ17"/>
  <c r="V17"/>
  <c r="W17"/>
  <c r="V16"/>
  <c r="W16"/>
  <c r="AI15"/>
  <c r="AJ15"/>
  <c r="V15"/>
  <c r="W15"/>
  <c r="AI13"/>
  <c r="AJ13"/>
  <c r="V13"/>
  <c r="W13"/>
  <c r="V12"/>
  <c r="W12"/>
  <c r="AI9"/>
  <c r="AJ9"/>
  <c r="L46" i="7"/>
  <c r="AI5" i="1"/>
  <c r="AJ5"/>
  <c r="AI10"/>
  <c r="AJ10"/>
  <c r="CU26"/>
  <c r="H26"/>
  <c r="AR26"/>
  <c r="G26"/>
  <c r="AM14"/>
  <c r="AN14"/>
  <c r="V8"/>
  <c r="W8"/>
  <c r="O13" i="2"/>
  <c r="O73" i="7"/>
  <c r="I26" i="1"/>
  <c r="AM27"/>
  <c r="AN27"/>
  <c r="CU27"/>
  <c r="H27"/>
  <c r="G27"/>
  <c r="AM23"/>
  <c r="AN23"/>
  <c r="AR12"/>
  <c r="I7"/>
  <c r="O73" i="2"/>
  <c r="V9" i="1"/>
  <c r="W9"/>
  <c r="G45" i="7"/>
  <c r="CU23" i="1"/>
  <c r="H23"/>
  <c r="G23"/>
  <c r="CU14"/>
  <c r="H14"/>
  <c r="G14"/>
  <c r="AI28"/>
  <c r="AJ28"/>
  <c r="AI24"/>
  <c r="AJ24"/>
  <c r="V10"/>
  <c r="W10"/>
  <c r="CT26"/>
  <c r="CT22"/>
  <c r="CT18"/>
  <c r="CT14"/>
  <c r="CT8"/>
  <c r="E58" i="7"/>
  <c r="AI11" i="1"/>
  <c r="AJ11"/>
  <c r="CV29"/>
  <c r="CT29"/>
  <c r="CV25"/>
  <c r="CT25"/>
  <c r="CV21"/>
  <c r="CT21"/>
  <c r="CV17"/>
  <c r="CT17"/>
  <c r="CU16"/>
  <c r="H16"/>
  <c r="I16"/>
  <c r="AM16"/>
  <c r="AN16"/>
  <c r="CV13"/>
  <c r="AM13"/>
  <c r="AN13"/>
  <c r="CT13"/>
  <c r="CV11"/>
  <c r="G11"/>
  <c r="CT11"/>
  <c r="AI22"/>
  <c r="AJ22"/>
  <c r="AI18"/>
  <c r="AJ18"/>
  <c r="V18"/>
  <c r="W18"/>
  <c r="AI14"/>
  <c r="AJ14"/>
  <c r="V14"/>
  <c r="W14"/>
  <c r="AO14"/>
  <c r="K14"/>
  <c r="V5"/>
  <c r="W5"/>
  <c r="O49" i="2"/>
  <c r="O49" i="7"/>
  <c r="O84"/>
  <c r="O25"/>
  <c r="O25" i="2"/>
  <c r="AM11" i="1"/>
  <c r="AN11"/>
  <c r="G13"/>
  <c r="AR16"/>
  <c r="AM17"/>
  <c r="AN17"/>
  <c r="G17"/>
  <c r="CU17"/>
  <c r="H17"/>
  <c r="AR17"/>
  <c r="CU21"/>
  <c r="H21"/>
  <c r="G21"/>
  <c r="AM21"/>
  <c r="AN21"/>
  <c r="G25"/>
  <c r="CU25"/>
  <c r="H25"/>
  <c r="AR25"/>
  <c r="AM25"/>
  <c r="AN25"/>
  <c r="AM29"/>
  <c r="AN29"/>
  <c r="G29"/>
  <c r="CU29"/>
  <c r="H29"/>
  <c r="I29"/>
  <c r="O37" i="7"/>
  <c r="O37" i="2"/>
  <c r="I14" i="1"/>
  <c r="AR14"/>
  <c r="AS8"/>
  <c r="O72" i="7"/>
  <c r="O85"/>
  <c r="O85" i="2"/>
  <c r="I17" i="1"/>
  <c r="AQ14"/>
  <c r="C14"/>
  <c r="AS6"/>
  <c r="AR29"/>
  <c r="I25"/>
  <c r="AR21"/>
  <c r="I21"/>
  <c r="O61" i="7"/>
  <c r="O61" i="2"/>
  <c r="AS5" i="1"/>
  <c r="O36" i="7"/>
  <c r="O24"/>
  <c r="AS10" i="1"/>
  <c r="O12" i="7"/>
  <c r="AS7" i="1"/>
  <c r="O48" i="7"/>
  <c r="AS9" i="1"/>
  <c r="AS11"/>
  <c r="O60" i="7"/>
  <c r="L69"/>
  <c r="CV5" i="1"/>
  <c r="AM5"/>
  <c r="AN5"/>
  <c r="CT10"/>
  <c r="H46" i="7"/>
  <c r="F46"/>
  <c r="I45"/>
  <c r="G5" i="1"/>
  <c r="CU5"/>
  <c r="H5"/>
  <c r="L13" i="7"/>
  <c r="G7" i="1"/>
  <c r="AM7"/>
  <c r="AN7"/>
  <c r="CV9"/>
  <c r="G9"/>
  <c r="CU9"/>
  <c r="H9"/>
  <c r="L37" i="7"/>
  <c r="I5" i="1"/>
  <c r="Q13" i="7"/>
  <c r="CV6" i="1"/>
  <c r="CV8"/>
  <c r="CV10"/>
  <c r="AI6"/>
  <c r="AJ6"/>
  <c r="L22" i="7"/>
  <c r="V6" i="1"/>
  <c r="W6"/>
  <c r="L21" i="7"/>
  <c r="V11" i="1"/>
  <c r="W11"/>
  <c r="AO11"/>
  <c r="L45" i="7"/>
  <c r="AI7" i="1"/>
  <c r="AJ7"/>
  <c r="AK14"/>
  <c r="V7"/>
  <c r="W7"/>
  <c r="L33" i="7"/>
  <c r="I23" i="1"/>
  <c r="AR23"/>
  <c r="L34" i="7"/>
  <c r="AO13" i="1"/>
  <c r="AO16"/>
  <c r="AO23"/>
  <c r="AO27"/>
  <c r="L70" i="7"/>
  <c r="CU22" i="1"/>
  <c r="H22"/>
  <c r="G22"/>
  <c r="AM22"/>
  <c r="AN22"/>
  <c r="CU20"/>
  <c r="H20"/>
  <c r="G20"/>
  <c r="AM20"/>
  <c r="AN20"/>
  <c r="AM19"/>
  <c r="AN19"/>
  <c r="CU19"/>
  <c r="H19"/>
  <c r="G19"/>
  <c r="CU18"/>
  <c r="H18"/>
  <c r="AM18"/>
  <c r="AN18"/>
  <c r="AO18"/>
  <c r="G18"/>
  <c r="AS14"/>
  <c r="J14"/>
  <c r="L58" i="7"/>
  <c r="AR27" i="1"/>
  <c r="I27"/>
  <c r="AO12"/>
  <c r="AO17"/>
  <c r="AO19"/>
  <c r="AO21"/>
  <c r="AO25"/>
  <c r="AO29"/>
  <c r="AO26"/>
  <c r="AO20"/>
  <c r="CU28"/>
  <c r="H28"/>
  <c r="G28"/>
  <c r="AM28"/>
  <c r="AN28"/>
  <c r="AO28"/>
  <c r="CU24"/>
  <c r="H24"/>
  <c r="AM24"/>
  <c r="AN24"/>
  <c r="AO24"/>
  <c r="G24"/>
  <c r="AM15"/>
  <c r="AN15"/>
  <c r="AO15"/>
  <c r="CU15"/>
  <c r="H15"/>
  <c r="G15"/>
  <c r="G6"/>
  <c r="CU6"/>
  <c r="H6"/>
  <c r="AM6"/>
  <c r="AN6"/>
  <c r="L83" i="7"/>
  <c r="AM8" i="1"/>
  <c r="AN8"/>
  <c r="CU8"/>
  <c r="H8"/>
  <c r="G8"/>
  <c r="L82" i="7"/>
  <c r="L81"/>
  <c r="AO22" i="1"/>
  <c r="CU13"/>
  <c r="H13"/>
  <c r="CU11"/>
  <c r="H11"/>
  <c r="Q13" i="2"/>
  <c r="L35" i="7"/>
  <c r="AO5" i="1"/>
  <c r="L11" i="7"/>
  <c r="AM9" i="1"/>
  <c r="AN9"/>
  <c r="L59" i="7"/>
  <c r="Q37" i="2"/>
  <c r="Q37" i="7"/>
  <c r="AO6" i="1"/>
  <c r="G10"/>
  <c r="CU10"/>
  <c r="H10"/>
  <c r="AM10"/>
  <c r="AN10"/>
  <c r="L71" i="7"/>
  <c r="L49"/>
  <c r="I9" i="1"/>
  <c r="L57" i="7"/>
  <c r="X18" i="1"/>
  <c r="AK13"/>
  <c r="AK18"/>
  <c r="AK6"/>
  <c r="AK10"/>
  <c r="AK23"/>
  <c r="AK16"/>
  <c r="AK12"/>
  <c r="AK15"/>
  <c r="AK20"/>
  <c r="AK17"/>
  <c r="AK7"/>
  <c r="AK26"/>
  <c r="AK11"/>
  <c r="AK25"/>
  <c r="AK19"/>
  <c r="AK29"/>
  <c r="AK22"/>
  <c r="AK28"/>
  <c r="AK5"/>
  <c r="AK24"/>
  <c r="AK9"/>
  <c r="L10" i="7"/>
  <c r="AK21" i="1"/>
  <c r="AK27"/>
  <c r="AK8"/>
  <c r="X11"/>
  <c r="X28"/>
  <c r="X29"/>
  <c r="X25"/>
  <c r="X21"/>
  <c r="X9"/>
  <c r="X16"/>
  <c r="X15"/>
  <c r="X10"/>
  <c r="X6"/>
  <c r="X19"/>
  <c r="X17"/>
  <c r="X12"/>
  <c r="X14"/>
  <c r="X22"/>
  <c r="X20"/>
  <c r="L9" i="7"/>
  <c r="AO7" i="1"/>
  <c r="X27"/>
  <c r="X5"/>
  <c r="X26"/>
  <c r="X8"/>
  <c r="X24"/>
  <c r="X7"/>
  <c r="X23"/>
  <c r="X13"/>
  <c r="J15"/>
  <c r="AQ15"/>
  <c r="K15"/>
  <c r="AQ28"/>
  <c r="J28"/>
  <c r="K28"/>
  <c r="J18"/>
  <c r="K18"/>
  <c r="AQ18"/>
  <c r="I11"/>
  <c r="L61" i="7"/>
  <c r="C5" i="1"/>
  <c r="J5"/>
  <c r="L36" i="7"/>
  <c r="I6" i="1"/>
  <c r="Q85" i="7"/>
  <c r="L85"/>
  <c r="AQ24" i="1"/>
  <c r="K24"/>
  <c r="J24"/>
  <c r="I28"/>
  <c r="AR28"/>
  <c r="J26"/>
  <c r="AQ26"/>
  <c r="K26"/>
  <c r="K29"/>
  <c r="AQ29"/>
  <c r="J29"/>
  <c r="AQ25"/>
  <c r="K25"/>
  <c r="J25"/>
  <c r="AQ21"/>
  <c r="K21"/>
  <c r="J21"/>
  <c r="I22"/>
  <c r="AR22"/>
  <c r="K27"/>
  <c r="J27"/>
  <c r="AQ27"/>
  <c r="AQ16"/>
  <c r="K16"/>
  <c r="J16"/>
  <c r="AQ13"/>
  <c r="J13"/>
  <c r="K13"/>
  <c r="AR13"/>
  <c r="I13"/>
  <c r="K22"/>
  <c r="J22"/>
  <c r="AQ22"/>
  <c r="L84" i="7"/>
  <c r="C6" i="1"/>
  <c r="J6"/>
  <c r="L73" i="7"/>
  <c r="I8" i="1"/>
  <c r="I15"/>
  <c r="AR15"/>
  <c r="I24"/>
  <c r="AR24"/>
  <c r="C11"/>
  <c r="J11"/>
  <c r="AQ20"/>
  <c r="J20"/>
  <c r="K20"/>
  <c r="AQ19"/>
  <c r="K19"/>
  <c r="J19"/>
  <c r="K17"/>
  <c r="AQ17"/>
  <c r="J17"/>
  <c r="AQ12"/>
  <c r="K12"/>
  <c r="J12"/>
  <c r="L12" i="7"/>
  <c r="C7" i="1"/>
  <c r="O14" i="7"/>
  <c r="J7" i="1"/>
  <c r="I18"/>
  <c r="AR18"/>
  <c r="AR19"/>
  <c r="I19"/>
  <c r="I20"/>
  <c r="AR20"/>
  <c r="AQ23"/>
  <c r="J23"/>
  <c r="K23"/>
  <c r="AO8"/>
  <c r="O86" i="7"/>
  <c r="O38"/>
  <c r="L47"/>
  <c r="AO9" i="1"/>
  <c r="L60" i="7"/>
  <c r="L25"/>
  <c r="I10" i="1"/>
  <c r="Q49" i="7"/>
  <c r="Q49" i="2"/>
  <c r="L23" i="7"/>
  <c r="AO10" i="1"/>
  <c r="AP9"/>
  <c r="K9"/>
  <c r="C23"/>
  <c r="AS23"/>
  <c r="C8"/>
  <c r="J8"/>
  <c r="AP8"/>
  <c r="K8"/>
  <c r="AS12"/>
  <c r="C12"/>
  <c r="C17"/>
  <c r="AS17"/>
  <c r="C19"/>
  <c r="AS19"/>
  <c r="C20"/>
  <c r="AS20"/>
  <c r="Q73" i="7"/>
  <c r="Q73" i="2"/>
  <c r="AS22" i="1"/>
  <c r="C22"/>
  <c r="C27"/>
  <c r="AS27"/>
  <c r="C29"/>
  <c r="AS29"/>
  <c r="C26"/>
  <c r="AS26"/>
  <c r="Q61" i="2"/>
  <c r="Q61" i="7"/>
  <c r="C28" i="1"/>
  <c r="AS28"/>
  <c r="AP23"/>
  <c r="AP10"/>
  <c r="K10"/>
  <c r="Q24" i="7"/>
  <c r="AP6" i="1"/>
  <c r="K6"/>
  <c r="AP13"/>
  <c r="AP27"/>
  <c r="AP21"/>
  <c r="AP25"/>
  <c r="AP29"/>
  <c r="AP24"/>
  <c r="C13"/>
  <c r="AS13"/>
  <c r="AS16"/>
  <c r="C16"/>
  <c r="AS21"/>
  <c r="C21"/>
  <c r="C25"/>
  <c r="AS25"/>
  <c r="AS24"/>
  <c r="C24"/>
  <c r="AS18"/>
  <c r="B18"/>
  <c r="C18"/>
  <c r="C15"/>
  <c r="AS15"/>
  <c r="AP17"/>
  <c r="AP19"/>
  <c r="AP20"/>
  <c r="AP11"/>
  <c r="K11"/>
  <c r="Q60" i="7"/>
  <c r="AP22" i="1"/>
  <c r="AP16"/>
  <c r="AP26"/>
  <c r="AP5"/>
  <c r="K5"/>
  <c r="AP18"/>
  <c r="AP28"/>
  <c r="AP15"/>
  <c r="Q72" i="7"/>
  <c r="Q48"/>
  <c r="Q84"/>
  <c r="L72"/>
  <c r="C9" i="1"/>
  <c r="J9"/>
  <c r="L48" i="7"/>
  <c r="J10" i="1"/>
  <c r="C10"/>
  <c r="O26" i="7"/>
  <c r="AP14" i="1"/>
  <c r="L24" i="7"/>
  <c r="AP12" i="1"/>
  <c r="Q25" i="7"/>
  <c r="Q25" i="2"/>
  <c r="AP7" i="1"/>
  <c r="K7"/>
  <c r="Q12" i="7"/>
  <c r="B24" i="1"/>
  <c r="B21"/>
  <c r="B16"/>
  <c r="B28"/>
  <c r="B26"/>
  <c r="B29"/>
  <c r="B27"/>
  <c r="B20"/>
  <c r="B19"/>
  <c r="B17"/>
  <c r="B12"/>
  <c r="B8"/>
  <c r="B6"/>
  <c r="B5"/>
  <c r="B11"/>
  <c r="B7"/>
  <c r="A9" i="7"/>
  <c r="B9" i="1"/>
  <c r="A45" i="7"/>
  <c r="B10" i="1"/>
  <c r="A21" i="7"/>
  <c r="B14" i="1"/>
  <c r="B15"/>
  <c r="B25"/>
  <c r="B13"/>
  <c r="B22"/>
  <c r="B23"/>
  <c r="O50" i="7"/>
  <c r="O62"/>
  <c r="A33"/>
  <c r="A69"/>
  <c r="A57"/>
  <c r="A81"/>
  <c r="Q36"/>
  <c r="O74"/>
</calcChain>
</file>

<file path=xl/comments1.xml><?xml version="1.0" encoding="utf-8"?>
<comments xmlns="http://schemas.openxmlformats.org/spreadsheetml/2006/main">
  <authors>
    <author>Gebruiker</author>
    <author>F. van Krimpen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Gebruiker:</t>
        </r>
        <r>
          <rPr>
            <sz val="9"/>
            <color indexed="81"/>
            <rFont val="Tahoma"/>
            <family val="2"/>
          </rPr>
          <t xml:space="preserve">
Aan het eind van de wedstrijd dit tabblad sorteren op Rank. Ga dan naar "Uitslag ploeg"
Er wordt uitgegaan van maximaal 7 ploegen. Indien meer dienen andere twee tabbladen aangepast te worden.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Gebruiker:</t>
        </r>
        <r>
          <rPr>
            <sz val="9"/>
            <color indexed="81"/>
            <rFont val="Tahoma"/>
            <family val="2"/>
          </rPr>
          <t xml:space="preserve">
Categorie aanpassen.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Gebruiker:</t>
        </r>
        <r>
          <rPr>
            <sz val="9"/>
            <color indexed="81"/>
            <rFont val="Tahoma"/>
            <family val="2"/>
          </rPr>
          <t xml:space="preserve">
"BM" invullen.</t>
        </r>
      </text>
    </comment>
    <comment ref="A6" authorId="1">
      <text>
        <r>
          <rPr>
            <b/>
            <sz val="8"/>
            <color indexed="81"/>
            <rFont val="Tahoma"/>
            <charset val="1"/>
          </rPr>
          <t>F. van Krimpen:</t>
        </r>
        <r>
          <rPr>
            <sz val="8"/>
            <color indexed="81"/>
            <rFont val="Tahoma"/>
            <charset val="1"/>
          </rPr>
          <t xml:space="preserve">
er wordt utigegaan van max. 7 ploegen. Als het er meer zijn, moeten de andere tabbladen aangepast worden
</t>
        </r>
      </text>
    </comment>
  </commentList>
</comments>
</file>

<file path=xl/comments2.xml><?xml version="1.0" encoding="utf-8"?>
<comments xmlns="http://schemas.openxmlformats.org/spreadsheetml/2006/main">
  <authors>
    <author>Gebruiker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Gebruiker:</t>
        </r>
        <r>
          <rPr>
            <sz val="9"/>
            <color indexed="81"/>
            <rFont val="Tahoma"/>
            <family val="2"/>
          </rPr>
          <t xml:space="preserve">
Van A1 en A2 tekst aanpassen en kleur weghalen.</t>
        </r>
      </text>
    </comment>
    <comment ref="O1" authorId="0">
      <text>
        <r>
          <rPr>
            <b/>
            <sz val="9"/>
            <color indexed="81"/>
            <rFont val="Tahoma"/>
            <family val="2"/>
          </rPr>
          <t>Gebruiker:</t>
        </r>
        <r>
          <rPr>
            <sz val="9"/>
            <color indexed="81"/>
            <rFont val="Tahoma"/>
            <family val="2"/>
          </rPr>
          <t xml:space="preserve">
Datum aanpassen en kleur weghalen.</t>
        </r>
      </text>
    </comment>
  </commentList>
</comments>
</file>

<file path=xl/sharedStrings.xml><?xml version="1.0" encoding="utf-8"?>
<sst xmlns="http://schemas.openxmlformats.org/spreadsheetml/2006/main" count="386" uniqueCount="150">
  <si>
    <t>3 van 5</t>
  </si>
  <si>
    <t>% figuren</t>
  </si>
  <si>
    <t>Zwemt</t>
  </si>
  <si>
    <t>Aant. Meisjes</t>
  </si>
  <si>
    <t>A</t>
  </si>
  <si>
    <t>UITSLAGEN PLOEGEN</t>
  </si>
  <si>
    <t>Pla</t>
  </si>
  <si>
    <t>RaU</t>
  </si>
  <si>
    <t>RaF</t>
  </si>
  <si>
    <t>T</t>
  </si>
  <si>
    <t>Str.</t>
  </si>
  <si>
    <t>Dln.</t>
  </si>
  <si>
    <t>BM</t>
  </si>
  <si>
    <t>St. 1</t>
  </si>
  <si>
    <t>St. 2</t>
  </si>
  <si>
    <t>St. 3</t>
  </si>
  <si>
    <t>St. 4</t>
  </si>
  <si>
    <t>St. 5</t>
  </si>
  <si>
    <t>Invullen</t>
  </si>
  <si>
    <t>Resultaat</t>
  </si>
  <si>
    <t>Totaal str. P.</t>
  </si>
  <si>
    <t>Totaal</t>
  </si>
  <si>
    <t>Eind- totaal</t>
  </si>
  <si>
    <t>St. nr.</t>
  </si>
  <si>
    <t>Naam</t>
  </si>
  <si>
    <t>Vereniging</t>
  </si>
  <si>
    <t>Rank.</t>
  </si>
  <si>
    <t>Rank. Fig</t>
  </si>
  <si>
    <t>Kring Distr.</t>
  </si>
  <si>
    <t>Rank. Fig.</t>
  </si>
  <si>
    <t>Gem. Punt. Fig.</t>
  </si>
  <si>
    <t>Meisje 1</t>
  </si>
  <si>
    <t>Start nr.</t>
  </si>
  <si>
    <t>Techn Punt.</t>
  </si>
  <si>
    <t>Meisje 2</t>
  </si>
  <si>
    <t>Meisje 3</t>
  </si>
  <si>
    <t>Namen</t>
  </si>
  <si>
    <t xml:space="preserve">K.N.Z.B. </t>
  </si>
  <si>
    <t>Startnr.</t>
  </si>
  <si>
    <t>Kr/D</t>
  </si>
  <si>
    <t>Dln</t>
  </si>
  <si>
    <t>Meisje 4</t>
  </si>
  <si>
    <t>Meisje 5</t>
  </si>
  <si>
    <t>Meisje 6</t>
  </si>
  <si>
    <t>Meisje 7</t>
  </si>
  <si>
    <t>Meisje 8</t>
  </si>
  <si>
    <t>Meisje 9</t>
  </si>
  <si>
    <t>Meisje 10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</si>
  <si>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</si>
  <si>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</si>
  <si>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</si>
  <si>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</si>
  <si>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</si>
  <si>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</si>
  <si>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</si>
  <si>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</si>
  <si>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</si>
  <si>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</si>
  <si>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Som</t>
  </si>
  <si>
    <t>Aantal meisjes</t>
  </si>
  <si>
    <t>Gem.</t>
  </si>
  <si>
    <t>Strafpunten</t>
  </si>
  <si>
    <t>Muziek</t>
  </si>
  <si>
    <t>Samenstelling</t>
  </si>
  <si>
    <t>Punt uitv.</t>
  </si>
  <si>
    <t>Rank uitv.</t>
  </si>
  <si>
    <t>Technische waarden</t>
  </si>
  <si>
    <t>Artistieke waarden</t>
  </si>
  <si>
    <t>Ploeg</t>
  </si>
  <si>
    <t>Tot. TW</t>
  </si>
  <si>
    <t>Tot. AW</t>
  </si>
  <si>
    <t>Str. Pnt.</t>
  </si>
  <si>
    <t>Tot uitv.</t>
  </si>
  <si>
    <t>% uitvoeringen</t>
  </si>
  <si>
    <t>Uitvoering</t>
  </si>
  <si>
    <t>Strafpunt</t>
  </si>
  <si>
    <t>+</t>
  </si>
  <si>
    <t>-</t>
  </si>
  <si>
    <t>Rank. AW</t>
  </si>
  <si>
    <t>Rank Uitv.</t>
  </si>
  <si>
    <t>STARTVOLGORDE PLOEGEN</t>
  </si>
  <si>
    <t>Datum:</t>
  </si>
  <si>
    <t>Plaatsing</t>
  </si>
  <si>
    <t>x</t>
  </si>
  <si>
    <t>Masters</t>
  </si>
  <si>
    <t>W.V.Z.</t>
  </si>
  <si>
    <t>Resi Bultena</t>
  </si>
  <si>
    <t>Nicole Rooker</t>
  </si>
  <si>
    <t>Denise Linkerhof</t>
  </si>
  <si>
    <t>Marielle van Egmond</t>
  </si>
  <si>
    <t>Marisya van Gemert</t>
  </si>
  <si>
    <t>Linda Smits</t>
  </si>
  <si>
    <t>versie 14</t>
  </si>
  <si>
    <t>Synchro Breda</t>
  </si>
  <si>
    <t>Zwemclub Residentie</t>
  </si>
  <si>
    <t>Heistse zwemclub Arduas</t>
  </si>
  <si>
    <t>H.Z.V. Lutra</t>
  </si>
  <si>
    <t>ZV Westland Dijkglas</t>
  </si>
  <si>
    <t>De Meeuwen</t>
  </si>
  <si>
    <t>Basement Jaxx</t>
  </si>
  <si>
    <t>WVZ Masters</t>
  </si>
  <si>
    <t>Mieke Daamen</t>
  </si>
  <si>
    <t>Carlijn Oerlemans</t>
  </si>
  <si>
    <t>Ingrid Schoenmakers</t>
  </si>
  <si>
    <t>Evelien Maanders</t>
  </si>
  <si>
    <t>Linda Stakenburg</t>
  </si>
  <si>
    <t>Anouk van Eijk</t>
  </si>
  <si>
    <t>Maaike Oerlemans</t>
  </si>
  <si>
    <t>Virginie Franken</t>
  </si>
  <si>
    <t xml:space="preserve">Let's get Loud </t>
  </si>
  <si>
    <t>Synchro Combinatie</t>
  </si>
  <si>
    <t>Lonneke v. Asperdt</t>
  </si>
  <si>
    <t>Carola Bralten</t>
  </si>
  <si>
    <t>Sheila Griffioen</t>
  </si>
  <si>
    <t>Rosine de Leeuw</t>
  </si>
  <si>
    <t>Wendy Ijsenbout</t>
  </si>
  <si>
    <t>Sabrina Ijsenbout</t>
  </si>
  <si>
    <t>Paso Doble</t>
  </si>
  <si>
    <t>Rosine de Leeuw; Sabrina Ijsenbout</t>
  </si>
  <si>
    <t>Dorien Ooms</t>
  </si>
  <si>
    <t>HZA004/89</t>
  </si>
  <si>
    <t>Katrien Ooms</t>
  </si>
  <si>
    <t>HZA063/84</t>
  </si>
  <si>
    <t>Babette Forsyth</t>
  </si>
  <si>
    <t>HZA023/67</t>
  </si>
  <si>
    <t>Alex Baes</t>
  </si>
  <si>
    <t>HZA163/63</t>
  </si>
  <si>
    <t>Mashed Potato</t>
  </si>
  <si>
    <t>Delphie Meeuws</t>
  </si>
  <si>
    <t>Esmée Bloem</t>
  </si>
  <si>
    <t>Jessica de Lang</t>
  </si>
  <si>
    <t>Dagmar de Roeck</t>
  </si>
  <si>
    <t>Naomi de Roeck</t>
  </si>
  <si>
    <t xml:space="preserve">Fame </t>
  </si>
  <si>
    <t>Jose Prins-Ales</t>
  </si>
  <si>
    <t>Judith vd Knaap</t>
  </si>
  <si>
    <t>Bernice Damen</t>
  </si>
  <si>
    <t>Brenda vd Laar-Schulte</t>
  </si>
  <si>
    <t>Rianna van der Sar</t>
  </si>
  <si>
    <t>Jolanda Bouman-Zeestraten</t>
  </si>
  <si>
    <t>Dance Macabre</t>
  </si>
  <si>
    <t>Joke Mieke en Linda</t>
  </si>
  <si>
    <t>Sabina Batist</t>
  </si>
  <si>
    <t>Renske Batist</t>
  </si>
  <si>
    <t>Maaike Jong</t>
  </si>
  <si>
    <t>9+10 mei09</t>
  </si>
  <si>
    <t>Alieke Postema</t>
  </si>
  <si>
    <t>Eva Arkenaar</t>
  </si>
  <si>
    <t>Open Eindhovense Masters Kampioenschappen Synchroonzwemmen</t>
  </si>
  <si>
    <t>Organisatie: PSV/STE PSV Masters i.s.m. KNZB Projectgroep masters synchroonzwemmen</t>
  </si>
</sst>
</file>

<file path=xl/styles.xml><?xml version="1.0" encoding="utf-8"?>
<styleSheet xmlns="http://schemas.openxmlformats.org/spreadsheetml/2006/main">
  <numFmts count="9">
    <numFmt numFmtId="164" formatCode="0.000_)"/>
    <numFmt numFmtId="165" formatCode="0.0"/>
    <numFmt numFmtId="166" formatCode="0.000"/>
    <numFmt numFmtId="167" formatCode="_-* #0_-;_-* #0\-;_-* &quot;&quot;_-;_-@_-"/>
    <numFmt numFmtId="168" formatCode="_-* #0.000_-;_-* #0.00\-;_-* &quot;&quot;_-;_-@_-"/>
    <numFmt numFmtId="169" formatCode="_-* #0.000_-;_-* #0.00\-;_-* &quot;-&quot;_-;_-@_-"/>
    <numFmt numFmtId="170" formatCode="_-* #,##0.000_-;_-* #,##0.000\-;_-* &quot;-&quot;???_-;_-@_-"/>
    <numFmt numFmtId="171" formatCode="_-* #,##0.0_-;_-* #,##0.0\-;_-* &quot;-&quot;??_-;_-@_-"/>
    <numFmt numFmtId="172" formatCode="_-* #,##0.000_-;_-* #,##0.000\-;_-* &quot;-&quot;??_-;_-@_-"/>
  </numFmts>
  <fonts count="37">
    <font>
      <sz val="10"/>
      <name val="Schiphol Frutiger"/>
    </font>
    <font>
      <sz val="8"/>
      <color indexed="48"/>
      <name val="Arial"/>
      <family val="2"/>
    </font>
    <font>
      <sz val="8"/>
      <color indexed="11"/>
      <name val="Arial"/>
      <family val="2"/>
    </font>
    <font>
      <sz val="8"/>
      <name val="Arial"/>
      <family val="2"/>
    </font>
    <font>
      <sz val="9"/>
      <name val="Schiphol Frutiger"/>
      <family val="2"/>
    </font>
    <font>
      <b/>
      <sz val="9"/>
      <name val="Schiphol Frutiger"/>
      <family val="2"/>
    </font>
    <font>
      <b/>
      <sz val="9"/>
      <name val="Schiphol Frutiger"/>
    </font>
    <font>
      <sz val="9"/>
      <name val="Arial"/>
      <family val="2"/>
    </font>
    <font>
      <sz val="8"/>
      <name val="Schiphol Frutiger"/>
    </font>
    <font>
      <sz val="9"/>
      <name val="Schiphol Frutiger"/>
    </font>
    <font>
      <sz val="9"/>
      <color indexed="17"/>
      <name val="Schiphol Frutiger"/>
    </font>
    <font>
      <sz val="9"/>
      <color indexed="48"/>
      <name val="Arial"/>
      <family val="2"/>
    </font>
    <font>
      <sz val="9"/>
      <color indexed="11"/>
      <name val="Arial"/>
      <family val="2"/>
    </font>
    <font>
      <sz val="9"/>
      <color indexed="17"/>
      <name val="Arial"/>
      <family val="2"/>
    </font>
    <font>
      <sz val="9"/>
      <color indexed="32"/>
      <name val="Arial"/>
      <family val="2"/>
    </font>
    <font>
      <b/>
      <sz val="9"/>
      <color indexed="17"/>
      <name val="Arial"/>
      <family val="2"/>
    </font>
    <font>
      <b/>
      <sz val="9"/>
      <color indexed="32"/>
      <name val="Arial"/>
      <family val="2"/>
    </font>
    <font>
      <sz val="9"/>
      <color indexed="62"/>
      <name val="Arial"/>
      <family val="2"/>
    </font>
    <font>
      <sz val="7"/>
      <name val="Schiphol Frutiger"/>
    </font>
    <font>
      <b/>
      <sz val="9"/>
      <name val="Arial"/>
      <family val="2"/>
    </font>
    <font>
      <sz val="10"/>
      <color indexed="17"/>
      <name val="Schiphol Frutiger"/>
    </font>
    <font>
      <sz val="10"/>
      <color indexed="62"/>
      <name val="Schiphol Frutiger"/>
    </font>
    <font>
      <b/>
      <sz val="8"/>
      <name val="Arial"/>
      <family val="2"/>
    </font>
    <font>
      <b/>
      <sz val="12"/>
      <color indexed="17"/>
      <name val="Schiphol Frutige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indexed="10"/>
      <name val="Schiphol Frutiger"/>
    </font>
    <font>
      <sz val="12"/>
      <color indexed="10"/>
      <name val="Schiphol Frutiger"/>
      <family val="2"/>
    </font>
    <font>
      <b/>
      <sz val="10"/>
      <name val="Schiphol Frutiger"/>
    </font>
    <font>
      <b/>
      <sz val="8"/>
      <name val="Schiphol Frutiger"/>
    </font>
    <font>
      <sz val="12"/>
      <color indexed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20"/>
      <name val="Schiphol Frutige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08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1" xfId="0" applyFont="1" applyBorder="1"/>
    <xf numFmtId="0" fontId="2" fillId="0" borderId="2" xfId="0" applyFont="1" applyBorder="1"/>
    <xf numFmtId="0" fontId="1" fillId="0" borderId="4" xfId="0" applyFont="1" applyBorder="1" applyAlignment="1">
      <alignment wrapText="1"/>
    </xf>
    <xf numFmtId="0" fontId="3" fillId="0" borderId="1" xfId="0" applyFont="1" applyBorder="1"/>
    <xf numFmtId="0" fontId="3" fillId="0" borderId="2" xfId="0" applyFont="1" applyBorder="1"/>
    <xf numFmtId="0" fontId="2" fillId="0" borderId="3" xfId="0" applyFont="1" applyBorder="1"/>
    <xf numFmtId="0" fontId="2" fillId="0" borderId="4" xfId="0" applyFont="1" applyBorder="1" applyAlignment="1">
      <alignment wrapText="1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5" xfId="0" applyFont="1" applyBorder="1"/>
    <xf numFmtId="0" fontId="4" fillId="0" borderId="5" xfId="0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10" fillId="0" borderId="0" xfId="0" applyFont="1" applyAlignment="1"/>
    <xf numFmtId="0" fontId="9" fillId="0" borderId="0" xfId="0" applyFont="1"/>
    <xf numFmtId="0" fontId="10" fillId="0" borderId="0" xfId="0" applyNumberFormat="1" applyFont="1" applyAlignment="1">
      <alignment horizontal="left"/>
    </xf>
    <xf numFmtId="0" fontId="7" fillId="0" borderId="0" xfId="0" applyFont="1"/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6" xfId="0" applyFont="1" applyBorder="1" applyAlignment="1">
      <alignment wrapText="1"/>
    </xf>
    <xf numFmtId="166" fontId="15" fillId="0" borderId="0" xfId="0" applyNumberFormat="1" applyFont="1"/>
    <xf numFmtId="165" fontId="11" fillId="0" borderId="1" xfId="0" applyNumberFormat="1" applyFont="1" applyBorder="1" applyProtection="1">
      <protection locked="0"/>
    </xf>
    <xf numFmtId="165" fontId="11" fillId="0" borderId="2" xfId="0" applyNumberFormat="1" applyFont="1" applyBorder="1" applyProtection="1">
      <protection locked="0"/>
    </xf>
    <xf numFmtId="164" fontId="11" fillId="0" borderId="2" xfId="0" applyNumberFormat="1" applyFont="1" applyBorder="1" applyProtection="1"/>
    <xf numFmtId="0" fontId="11" fillId="0" borderId="4" xfId="0" applyNumberFormat="1" applyFont="1" applyBorder="1" applyProtection="1"/>
    <xf numFmtId="165" fontId="12" fillId="0" borderId="1" xfId="0" applyNumberFormat="1" applyFont="1" applyBorder="1" applyProtection="1">
      <protection locked="0"/>
    </xf>
    <xf numFmtId="165" fontId="12" fillId="0" borderId="2" xfId="0" applyNumberFormat="1" applyFont="1" applyBorder="1" applyProtection="1">
      <protection locked="0"/>
    </xf>
    <xf numFmtId="164" fontId="12" fillId="0" borderId="2" xfId="0" applyNumberFormat="1" applyFont="1" applyBorder="1" applyProtection="1"/>
    <xf numFmtId="0" fontId="12" fillId="0" borderId="4" xfId="0" applyNumberFormat="1" applyFont="1" applyBorder="1" applyProtection="1"/>
    <xf numFmtId="0" fontId="0" fillId="0" borderId="0" xfId="0" applyBorder="1" applyAlignment="1">
      <alignment horizontal="center"/>
    </xf>
    <xf numFmtId="0" fontId="17" fillId="0" borderId="0" xfId="0" applyFont="1"/>
    <xf numFmtId="0" fontId="7" fillId="0" borderId="0" xfId="0" applyNumberFormat="1" applyFont="1"/>
    <xf numFmtId="169" fontId="14" fillId="0" borderId="6" xfId="0" applyNumberFormat="1" applyFont="1" applyBorder="1"/>
    <xf numFmtId="171" fontId="16" fillId="0" borderId="6" xfId="0" applyNumberFormat="1" applyFont="1" applyBorder="1"/>
    <xf numFmtId="171" fontId="7" fillId="0" borderId="6" xfId="0" applyNumberFormat="1" applyFont="1" applyBorder="1"/>
    <xf numFmtId="166" fontId="18" fillId="0" borderId="5" xfId="0" quotePrefix="1" applyNumberFormat="1" applyFont="1" applyBorder="1"/>
    <xf numFmtId="166" fontId="18" fillId="0" borderId="0" xfId="0" applyNumberFormat="1" applyFont="1"/>
    <xf numFmtId="166" fontId="18" fillId="0" borderId="0" xfId="0" quotePrefix="1" applyNumberFormat="1" applyFont="1"/>
    <xf numFmtId="166" fontId="18" fillId="0" borderId="0" xfId="0" quotePrefix="1" applyNumberFormat="1" applyFont="1" applyBorder="1"/>
    <xf numFmtId="1" fontId="14" fillId="0" borderId="6" xfId="0" applyNumberFormat="1" applyFont="1" applyBorder="1"/>
    <xf numFmtId="0" fontId="8" fillId="0" borderId="0" xfId="0" applyFont="1"/>
    <xf numFmtId="167" fontId="7" fillId="0" borderId="0" xfId="0" applyNumberFormat="1" applyFont="1" applyBorder="1" applyAlignment="1">
      <alignment horizontal="left"/>
    </xf>
    <xf numFmtId="0" fontId="3" fillId="0" borderId="0" xfId="0" applyFont="1"/>
    <xf numFmtId="167" fontId="3" fillId="0" borderId="0" xfId="0" applyNumberFormat="1" applyFont="1" applyBorder="1" applyAlignment="1">
      <alignment horizontal="left"/>
    </xf>
    <xf numFmtId="167" fontId="3" fillId="0" borderId="0" xfId="0" applyNumberFormat="1" applyFont="1" applyBorder="1"/>
    <xf numFmtId="0" fontId="8" fillId="0" borderId="5" xfId="0" applyFont="1" applyBorder="1"/>
    <xf numFmtId="0" fontId="3" fillId="0" borderId="0" xfId="0" quotePrefix="1" applyNumberFormat="1" applyFont="1"/>
    <xf numFmtId="170" fontId="8" fillId="0" borderId="0" xfId="0" applyNumberFormat="1" applyFont="1"/>
    <xf numFmtId="0" fontId="8" fillId="0" borderId="0" xfId="0" applyFont="1" applyBorder="1"/>
    <xf numFmtId="167" fontId="3" fillId="0" borderId="5" xfId="0" applyNumberFormat="1" applyFont="1" applyBorder="1" applyAlignment="1">
      <alignment horizontal="left"/>
    </xf>
    <xf numFmtId="167" fontId="3" fillId="0" borderId="7" xfId="0" applyNumberFormat="1" applyFont="1" applyBorder="1" applyAlignment="1">
      <alignment horizontal="left"/>
    </xf>
    <xf numFmtId="167" fontId="3" fillId="0" borderId="7" xfId="0" applyNumberFormat="1" applyFont="1" applyBorder="1"/>
    <xf numFmtId="0" fontId="18" fillId="0" borderId="0" xfId="0" applyFont="1"/>
    <xf numFmtId="0" fontId="3" fillId="0" borderId="0" xfId="0" applyFont="1" applyBorder="1"/>
    <xf numFmtId="167" fontId="3" fillId="0" borderId="0" xfId="0" applyNumberFormat="1" applyFont="1" applyBorder="1" applyAlignment="1"/>
    <xf numFmtId="0" fontId="3" fillId="0" borderId="0" xfId="0" applyFont="1" applyBorder="1" applyAlignment="1"/>
    <xf numFmtId="0" fontId="0" fillId="0" borderId="0" xfId="0" applyBorder="1"/>
    <xf numFmtId="0" fontId="7" fillId="0" borderId="6" xfId="0" applyFont="1" applyBorder="1" applyAlignment="1">
      <alignment wrapText="1"/>
    </xf>
    <xf numFmtId="0" fontId="13" fillId="0" borderId="6" xfId="0" applyFont="1" applyBorder="1"/>
    <xf numFmtId="0" fontId="13" fillId="0" borderId="6" xfId="0" applyFont="1" applyBorder="1" applyAlignment="1">
      <alignment wrapText="1"/>
    </xf>
    <xf numFmtId="0" fontId="9" fillId="0" borderId="0" xfId="0" applyFont="1" applyAlignment="1">
      <alignment wrapText="1"/>
    </xf>
    <xf numFmtId="167" fontId="19" fillId="0" borderId="5" xfId="0" applyNumberFormat="1" applyFont="1" applyBorder="1" applyAlignment="1">
      <alignment horizontal="left"/>
    </xf>
    <xf numFmtId="0" fontId="8" fillId="0" borderId="8" xfId="0" applyFont="1" applyBorder="1" applyAlignment="1">
      <alignment vertical="top" wrapText="1"/>
    </xf>
    <xf numFmtId="0" fontId="4" fillId="0" borderId="0" xfId="0" applyFont="1" applyAlignment="1">
      <alignment wrapText="1"/>
    </xf>
    <xf numFmtId="0" fontId="13" fillId="0" borderId="6" xfId="0" applyFont="1" applyFill="1" applyBorder="1" applyAlignment="1">
      <alignment wrapText="1"/>
    </xf>
    <xf numFmtId="166" fontId="20" fillId="0" borderId="6" xfId="0" applyNumberFormat="1" applyFont="1" applyBorder="1"/>
    <xf numFmtId="0" fontId="17" fillId="0" borderId="9" xfId="0" applyFont="1" applyBorder="1" applyAlignment="1">
      <alignment wrapText="1"/>
    </xf>
    <xf numFmtId="166" fontId="10" fillId="0" borderId="0" xfId="0" applyNumberFormat="1" applyFont="1"/>
    <xf numFmtId="171" fontId="17" fillId="0" borderId="9" xfId="0" applyNumberFormat="1" applyFont="1" applyBorder="1"/>
    <xf numFmtId="167" fontId="3" fillId="0" borderId="10" xfId="0" applyNumberFormat="1" applyFont="1" applyBorder="1" applyAlignment="1">
      <alignment horizontal="left"/>
    </xf>
    <xf numFmtId="167" fontId="22" fillId="0" borderId="0" xfId="0" applyNumberFormat="1" applyFont="1" applyBorder="1"/>
    <xf numFmtId="167" fontId="19" fillId="0" borderId="0" xfId="0" applyNumberFormat="1" applyFont="1" applyBorder="1" applyAlignment="1">
      <alignment horizontal="left"/>
    </xf>
    <xf numFmtId="169" fontId="13" fillId="0" borderId="0" xfId="0" applyNumberFormat="1" applyFont="1"/>
    <xf numFmtId="0" fontId="13" fillId="0" borderId="0" xfId="0" applyNumberFormat="1" applyFont="1"/>
    <xf numFmtId="167" fontId="22" fillId="0" borderId="5" xfId="0" applyNumberFormat="1" applyFont="1" applyBorder="1"/>
    <xf numFmtId="170" fontId="8" fillId="0" borderId="8" xfId="0" applyNumberFormat="1" applyFont="1" applyBorder="1"/>
    <xf numFmtId="167" fontId="18" fillId="0" borderId="0" xfId="0" applyNumberFormat="1" applyFont="1"/>
    <xf numFmtId="171" fontId="3" fillId="0" borderId="11" xfId="0" applyNumberFormat="1" applyFont="1" applyBorder="1" applyAlignment="1">
      <alignment horizontal="left"/>
    </xf>
    <xf numFmtId="171" fontId="3" fillId="0" borderId="11" xfId="0" applyNumberFormat="1" applyFont="1" applyBorder="1"/>
    <xf numFmtId="172" fontId="3" fillId="0" borderId="5" xfId="0" applyNumberFormat="1" applyFont="1" applyBorder="1"/>
    <xf numFmtId="171" fontId="3" fillId="0" borderId="6" xfId="0" applyNumberFormat="1" applyFont="1" applyBorder="1" applyAlignment="1">
      <alignment horizontal="left"/>
    </xf>
    <xf numFmtId="171" fontId="3" fillId="0" borderId="6" xfId="0" applyNumberFormat="1" applyFont="1" applyBorder="1"/>
    <xf numFmtId="172" fontId="3" fillId="0" borderId="0" xfId="0" applyNumberFormat="1" applyFont="1"/>
    <xf numFmtId="172" fontId="3" fillId="0" borderId="8" xfId="0" applyNumberFormat="1" applyFont="1" applyBorder="1"/>
    <xf numFmtId="170" fontId="3" fillId="0" borderId="0" xfId="0" applyNumberFormat="1" applyFont="1"/>
    <xf numFmtId="172" fontId="8" fillId="0" borderId="0" xfId="0" applyNumberFormat="1" applyFont="1" applyBorder="1"/>
    <xf numFmtId="172" fontId="3" fillId="0" borderId="12" xfId="0" applyNumberFormat="1" applyFont="1" applyBorder="1"/>
    <xf numFmtId="0" fontId="23" fillId="0" borderId="0" xfId="0" applyNumberFormat="1" applyFont="1" applyAlignment="1">
      <alignment horizontal="left"/>
    </xf>
    <xf numFmtId="171" fontId="8" fillId="0" borderId="6" xfId="0" applyNumberFormat="1" applyFont="1" applyBorder="1"/>
    <xf numFmtId="0" fontId="24" fillId="0" borderId="0" xfId="0" applyFont="1" applyAlignment="1"/>
    <xf numFmtId="0" fontId="24" fillId="0" borderId="0" xfId="0" applyFont="1"/>
    <xf numFmtId="165" fontId="11" fillId="0" borderId="13" xfId="0" applyNumberFormat="1" applyFont="1" applyBorder="1"/>
    <xf numFmtId="165" fontId="12" fillId="0" borderId="13" xfId="0" applyNumberFormat="1" applyFont="1" applyBorder="1"/>
    <xf numFmtId="0" fontId="7" fillId="0" borderId="0" xfId="0" applyFont="1" applyBorder="1"/>
    <xf numFmtId="1" fontId="10" fillId="0" borderId="0" xfId="0" applyNumberFormat="1" applyFont="1" applyBorder="1"/>
    <xf numFmtId="166" fontId="18" fillId="0" borderId="0" xfId="0" applyNumberFormat="1" applyFont="1" applyBorder="1"/>
    <xf numFmtId="0" fontId="18" fillId="0" borderId="0" xfId="0" applyFont="1" applyBorder="1"/>
    <xf numFmtId="0" fontId="3" fillId="0" borderId="0" xfId="0" quotePrefix="1" applyNumberFormat="1" applyFont="1" applyBorder="1"/>
    <xf numFmtId="170" fontId="8" fillId="0" borderId="0" xfId="0" applyNumberFormat="1" applyFont="1" applyBorder="1"/>
    <xf numFmtId="167" fontId="18" fillId="0" borderId="0" xfId="0" applyNumberFormat="1" applyFont="1" applyBorder="1"/>
    <xf numFmtId="171" fontId="3" fillId="0" borderId="0" xfId="0" applyNumberFormat="1" applyFont="1" applyBorder="1" applyAlignment="1">
      <alignment horizontal="left"/>
    </xf>
    <xf numFmtId="171" fontId="3" fillId="0" borderId="0" xfId="0" applyNumberFormat="1" applyFont="1" applyBorder="1"/>
    <xf numFmtId="172" fontId="3" fillId="0" borderId="0" xfId="0" applyNumberFormat="1" applyFont="1" applyBorder="1"/>
    <xf numFmtId="171" fontId="8" fillId="0" borderId="0" xfId="0" applyNumberFormat="1" applyFont="1" applyBorder="1"/>
    <xf numFmtId="170" fontId="3" fillId="0" borderId="0" xfId="0" applyNumberFormat="1" applyFont="1" applyBorder="1"/>
    <xf numFmtId="1" fontId="9" fillId="0" borderId="1" xfId="0" applyNumberFormat="1" applyFont="1" applyBorder="1" applyProtection="1">
      <protection locked="0"/>
    </xf>
    <xf numFmtId="1" fontId="9" fillId="0" borderId="2" xfId="0" applyNumberFormat="1" applyFont="1" applyBorder="1" applyProtection="1">
      <protection locked="0"/>
    </xf>
    <xf numFmtId="0" fontId="7" fillId="0" borderId="0" xfId="0" applyFont="1" applyFill="1" applyBorder="1"/>
    <xf numFmtId="0" fontId="10" fillId="2" borderId="0" xfId="0" applyFont="1" applyFill="1" applyAlignment="1"/>
    <xf numFmtId="0" fontId="27" fillId="2" borderId="0" xfId="0" applyNumberFormat="1" applyFont="1" applyFill="1" applyAlignment="1">
      <alignment horizontal="left"/>
    </xf>
    <xf numFmtId="0" fontId="28" fillId="0" borderId="0" xfId="0" applyFont="1" applyAlignment="1">
      <alignment vertical="top" wrapText="1"/>
    </xf>
    <xf numFmtId="0" fontId="24" fillId="0" borderId="0" xfId="0" applyFont="1" applyFill="1"/>
    <xf numFmtId="167" fontId="22" fillId="0" borderId="5" xfId="0" applyNumberFormat="1" applyFont="1" applyFill="1" applyBorder="1"/>
    <xf numFmtId="167" fontId="19" fillId="0" borderId="5" xfId="0" applyNumberFormat="1" applyFont="1" applyFill="1" applyBorder="1" applyAlignment="1">
      <alignment horizontal="left"/>
    </xf>
    <xf numFmtId="167" fontId="3" fillId="0" borderId="5" xfId="0" applyNumberFormat="1" applyFont="1" applyFill="1" applyBorder="1" applyAlignment="1">
      <alignment horizontal="left"/>
    </xf>
    <xf numFmtId="167" fontId="3" fillId="0" borderId="11" xfId="0" applyNumberFormat="1" applyFont="1" applyFill="1" applyBorder="1" applyAlignment="1">
      <alignment horizontal="left"/>
    </xf>
    <xf numFmtId="167" fontId="3" fillId="0" borderId="11" xfId="0" applyNumberFormat="1" applyFont="1" applyFill="1" applyBorder="1"/>
    <xf numFmtId="0" fontId="3" fillId="0" borderId="5" xfId="0" applyFont="1" applyFill="1" applyBorder="1"/>
    <xf numFmtId="167" fontId="7" fillId="0" borderId="0" xfId="0" applyNumberFormat="1" applyFont="1" applyFill="1" applyBorder="1" applyAlignment="1">
      <alignment horizontal="left"/>
    </xf>
    <xf numFmtId="167" fontId="3" fillId="0" borderId="6" xfId="0" applyNumberFormat="1" applyFont="1" applyFill="1" applyBorder="1" applyAlignment="1">
      <alignment horizontal="left"/>
    </xf>
    <xf numFmtId="167" fontId="3" fillId="0" borderId="6" xfId="0" applyNumberFormat="1" applyFont="1" applyFill="1" applyBorder="1"/>
    <xf numFmtId="0" fontId="3" fillId="0" borderId="0" xfId="0" applyFont="1" applyFill="1"/>
    <xf numFmtId="167" fontId="3" fillId="0" borderId="7" xfId="0" applyNumberFormat="1" applyFont="1" applyFill="1" applyBorder="1" applyAlignment="1">
      <alignment horizontal="left"/>
    </xf>
    <xf numFmtId="167" fontId="3" fillId="0" borderId="7" xfId="0" applyNumberFormat="1" applyFont="1" applyFill="1" applyBorder="1"/>
    <xf numFmtId="0" fontId="3" fillId="0" borderId="8" xfId="0" applyFont="1" applyFill="1" applyBorder="1"/>
    <xf numFmtId="167" fontId="3" fillId="0" borderId="0" xfId="0" applyNumberFormat="1" applyFont="1" applyFill="1" applyBorder="1"/>
    <xf numFmtId="0" fontId="3" fillId="0" borderId="0" xfId="0" quotePrefix="1" applyNumberFormat="1" applyFont="1" applyFill="1"/>
    <xf numFmtId="166" fontId="3" fillId="0" borderId="0" xfId="0" applyNumberFormat="1" applyFont="1" applyFill="1"/>
    <xf numFmtId="167" fontId="22" fillId="0" borderId="0" xfId="0" applyNumberFormat="1" applyFont="1" applyFill="1" applyBorder="1"/>
    <xf numFmtId="167" fontId="19" fillId="0" borderId="0" xfId="0" applyNumberFormat="1" applyFont="1" applyFill="1" applyBorder="1" applyAlignment="1">
      <alignment horizontal="left"/>
    </xf>
    <xf numFmtId="0" fontId="3" fillId="0" borderId="0" xfId="0" applyFont="1" applyFill="1" applyBorder="1"/>
    <xf numFmtId="167" fontId="3" fillId="0" borderId="10" xfId="0" applyNumberFormat="1" applyFont="1" applyFill="1" applyBorder="1" applyAlignment="1">
      <alignment horizontal="left"/>
    </xf>
    <xf numFmtId="0" fontId="3" fillId="0" borderId="0" xfId="0" quotePrefix="1" applyNumberFormat="1" applyFont="1" applyFill="1" applyBorder="1"/>
    <xf numFmtId="166" fontId="3" fillId="0" borderId="0" xfId="0" applyNumberFormat="1" applyFont="1" applyFill="1" applyBorder="1"/>
    <xf numFmtId="170" fontId="8" fillId="3" borderId="0" xfId="0" applyNumberFormat="1" applyFont="1" applyFill="1"/>
    <xf numFmtId="170" fontId="8" fillId="3" borderId="0" xfId="0" applyNumberFormat="1" applyFont="1" applyFill="1" applyBorder="1"/>
    <xf numFmtId="1" fontId="9" fillId="0" borderId="14" xfId="0" applyNumberFormat="1" applyFont="1" applyBorder="1" applyProtection="1">
      <protection locked="0"/>
    </xf>
    <xf numFmtId="1" fontId="9" fillId="0" borderId="15" xfId="0" applyNumberFormat="1" applyFont="1" applyBorder="1" applyProtection="1">
      <protection locked="0"/>
    </xf>
    <xf numFmtId="165" fontId="11" fillId="0" borderId="14" xfId="0" applyNumberFormat="1" applyFont="1" applyBorder="1" applyProtection="1">
      <protection locked="0"/>
    </xf>
    <xf numFmtId="165" fontId="11" fillId="0" borderId="15" xfId="0" applyNumberFormat="1" applyFont="1" applyBorder="1" applyProtection="1">
      <protection locked="0"/>
    </xf>
    <xf numFmtId="165" fontId="11" fillId="0" borderId="16" xfId="0" applyNumberFormat="1" applyFont="1" applyBorder="1"/>
    <xf numFmtId="164" fontId="11" fillId="0" borderId="15" xfId="0" applyNumberFormat="1" applyFont="1" applyBorder="1" applyProtection="1"/>
    <xf numFmtId="0" fontId="11" fillId="0" borderId="17" xfId="0" applyNumberFormat="1" applyFont="1" applyBorder="1" applyProtection="1"/>
    <xf numFmtId="165" fontId="12" fillId="0" borderId="14" xfId="0" applyNumberFormat="1" applyFont="1" applyBorder="1" applyProtection="1">
      <protection locked="0"/>
    </xf>
    <xf numFmtId="165" fontId="12" fillId="0" borderId="15" xfId="0" applyNumberFormat="1" applyFont="1" applyBorder="1" applyProtection="1">
      <protection locked="0"/>
    </xf>
    <xf numFmtId="165" fontId="12" fillId="0" borderId="16" xfId="0" applyNumberFormat="1" applyFont="1" applyBorder="1"/>
    <xf numFmtId="164" fontId="12" fillId="0" borderId="15" xfId="0" applyNumberFormat="1" applyFont="1" applyBorder="1" applyProtection="1"/>
    <xf numFmtId="0" fontId="12" fillId="0" borderId="17" xfId="0" applyNumberFormat="1" applyFont="1" applyBorder="1" applyProtection="1"/>
    <xf numFmtId="171" fontId="7" fillId="0" borderId="18" xfId="0" applyNumberFormat="1" applyFont="1" applyBorder="1"/>
    <xf numFmtId="171" fontId="17" fillId="0" borderId="19" xfId="0" applyNumberFormat="1" applyFont="1" applyBorder="1"/>
    <xf numFmtId="171" fontId="16" fillId="0" borderId="18" xfId="0" applyNumberFormat="1" applyFont="1" applyBorder="1"/>
    <xf numFmtId="169" fontId="14" fillId="0" borderId="18" xfId="0" applyNumberFormat="1" applyFont="1" applyBorder="1"/>
    <xf numFmtId="1" fontId="14" fillId="0" borderId="18" xfId="0" applyNumberFormat="1" applyFont="1" applyBorder="1"/>
    <xf numFmtId="166" fontId="20" fillId="0" borderId="18" xfId="0" applyNumberFormat="1" applyFont="1" applyBorder="1"/>
    <xf numFmtId="0" fontId="7" fillId="0" borderId="20" xfId="0" applyFont="1" applyBorder="1"/>
    <xf numFmtId="0" fontId="13" fillId="0" borderId="20" xfId="0" applyFont="1" applyBorder="1"/>
    <xf numFmtId="1" fontId="10" fillId="0" borderId="20" xfId="0" applyNumberFormat="1" applyFont="1" applyBorder="1"/>
    <xf numFmtId="166" fontId="10" fillId="0" borderId="20" xfId="0" applyNumberFormat="1" applyFont="1" applyBorder="1"/>
    <xf numFmtId="169" fontId="13" fillId="0" borderId="20" xfId="0" applyNumberFormat="1" applyFont="1" applyBorder="1"/>
    <xf numFmtId="165" fontId="11" fillId="0" borderId="2" xfId="0" applyNumberFormat="1" applyFont="1" applyBorder="1"/>
    <xf numFmtId="165" fontId="12" fillId="0" borderId="2" xfId="0" applyNumberFormat="1" applyFont="1" applyBorder="1"/>
    <xf numFmtId="0" fontId="0" fillId="0" borderId="20" xfId="0" applyBorder="1"/>
    <xf numFmtId="0" fontId="24" fillId="0" borderId="0" xfId="0" applyFont="1" applyFill="1" applyAlignment="1"/>
    <xf numFmtId="167" fontId="3" fillId="0" borderId="0" xfId="0" applyNumberFormat="1" applyFont="1" applyFill="1" applyBorder="1" applyAlignment="1">
      <alignment horizontal="left"/>
    </xf>
    <xf numFmtId="167" fontId="3" fillId="0" borderId="0" xfId="0" applyNumberFormat="1" applyFont="1" applyFill="1" applyBorder="1" applyAlignment="1"/>
    <xf numFmtId="0" fontId="3" fillId="0" borderId="0" xfId="0" applyFont="1" applyFill="1" applyBorder="1" applyAlignment="1"/>
    <xf numFmtId="0" fontId="19" fillId="0" borderId="0" xfId="0" applyFont="1" applyFill="1"/>
    <xf numFmtId="0" fontId="7" fillId="0" borderId="5" xfId="0" applyFont="1" applyFill="1" applyBorder="1"/>
    <xf numFmtId="0" fontId="7" fillId="0" borderId="5" xfId="0" applyFont="1" applyFill="1" applyBorder="1" applyAlignment="1">
      <alignment vertical="top" wrapText="1"/>
    </xf>
    <xf numFmtId="0" fontId="7" fillId="0" borderId="0" xfId="0" applyFont="1" applyFill="1"/>
    <xf numFmtId="0" fontId="31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right"/>
    </xf>
    <xf numFmtId="0" fontId="3" fillId="0" borderId="8" xfId="0" applyFont="1" applyFill="1" applyBorder="1" applyAlignment="1">
      <alignment vertical="top" wrapText="1"/>
    </xf>
    <xf numFmtId="0" fontId="24" fillId="0" borderId="0" xfId="0" applyFont="1" applyFill="1" applyBorder="1"/>
    <xf numFmtId="166" fontId="32" fillId="0" borderId="5" xfId="0" quotePrefix="1" applyNumberFormat="1" applyFont="1" applyFill="1" applyBorder="1"/>
    <xf numFmtId="0" fontId="24" fillId="0" borderId="6" xfId="0" applyFont="1" applyFill="1" applyBorder="1"/>
    <xf numFmtId="166" fontId="32" fillId="0" borderId="0" xfId="0" applyNumberFormat="1" applyFont="1" applyFill="1"/>
    <xf numFmtId="166" fontId="32" fillId="0" borderId="0" xfId="0" quotePrefix="1" applyNumberFormat="1" applyFont="1" applyFill="1"/>
    <xf numFmtId="0" fontId="32" fillId="0" borderId="0" xfId="0" applyFont="1" applyFill="1"/>
    <xf numFmtId="166" fontId="32" fillId="0" borderId="0" xfId="0" quotePrefix="1" applyNumberFormat="1" applyFont="1" applyFill="1" applyBorder="1"/>
    <xf numFmtId="167" fontId="32" fillId="0" borderId="0" xfId="0" applyNumberFormat="1" applyFont="1" applyFill="1"/>
    <xf numFmtId="170" fontId="3" fillId="0" borderId="8" xfId="0" applyNumberFormat="1" applyFont="1" applyFill="1" applyBorder="1"/>
    <xf numFmtId="170" fontId="3" fillId="0" borderId="0" xfId="0" applyNumberFormat="1" applyFont="1" applyFill="1"/>
    <xf numFmtId="167" fontId="32" fillId="0" borderId="0" xfId="0" applyNumberFormat="1" applyFont="1" applyFill="1" applyBorder="1"/>
    <xf numFmtId="0" fontId="32" fillId="0" borderId="0" xfId="0" applyFont="1" applyFill="1" applyBorder="1"/>
    <xf numFmtId="166" fontId="32" fillId="0" borderId="0" xfId="0" applyNumberFormat="1" applyFont="1" applyFill="1" applyBorder="1"/>
    <xf numFmtId="170" fontId="3" fillId="0" borderId="0" xfId="0" applyNumberFormat="1" applyFont="1" applyFill="1" applyBorder="1"/>
    <xf numFmtId="1" fontId="9" fillId="4" borderId="0" xfId="0" applyNumberFormat="1" applyFont="1" applyFill="1" applyBorder="1"/>
    <xf numFmtId="1" fontId="9" fillId="4" borderId="20" xfId="0" applyNumberFormat="1" applyFont="1" applyFill="1" applyBorder="1"/>
    <xf numFmtId="1" fontId="9" fillId="4" borderId="6" xfId="0" applyNumberFormat="1" applyFont="1" applyFill="1" applyBorder="1"/>
    <xf numFmtId="166" fontId="9" fillId="4" borderId="6" xfId="0" applyNumberFormat="1" applyFont="1" applyFill="1" applyBorder="1" applyProtection="1">
      <protection locked="0"/>
    </xf>
    <xf numFmtId="1" fontId="9" fillId="4" borderId="6" xfId="0" applyNumberFormat="1" applyFont="1" applyFill="1" applyBorder="1" applyProtection="1">
      <protection locked="0"/>
    </xf>
    <xf numFmtId="166" fontId="9" fillId="4" borderId="6" xfId="0" applyNumberFormat="1" applyFont="1" applyFill="1" applyBorder="1"/>
    <xf numFmtId="1" fontId="9" fillId="4" borderId="18" xfId="0" applyNumberFormat="1" applyFont="1" applyFill="1" applyBorder="1" applyProtection="1">
      <protection locked="0"/>
    </xf>
    <xf numFmtId="1" fontId="9" fillId="4" borderId="18" xfId="0" applyNumberFormat="1" applyFont="1" applyFill="1" applyBorder="1"/>
    <xf numFmtId="166" fontId="9" fillId="4" borderId="18" xfId="0" applyNumberFormat="1" applyFont="1" applyFill="1" applyBorder="1" applyProtection="1">
      <protection locked="0"/>
    </xf>
    <xf numFmtId="166" fontId="9" fillId="4" borderId="18" xfId="0" applyNumberFormat="1" applyFont="1" applyFill="1" applyBorder="1"/>
    <xf numFmtId="166" fontId="9" fillId="4" borderId="6" xfId="0" applyNumberFormat="1" applyFont="1" applyFill="1" applyBorder="1" applyAlignment="1">
      <alignment horizontal="left"/>
    </xf>
    <xf numFmtId="166" fontId="9" fillId="4" borderId="18" xfId="0" applyNumberFormat="1" applyFont="1" applyFill="1" applyBorder="1" applyAlignment="1">
      <alignment horizontal="left"/>
    </xf>
    <xf numFmtId="0" fontId="14" fillId="0" borderId="21" xfId="0" applyFont="1" applyBorder="1" applyAlignment="1">
      <alignment wrapText="1"/>
    </xf>
    <xf numFmtId="168" fontId="14" fillId="0" borderId="21" xfId="0" applyNumberFormat="1" applyFont="1" applyBorder="1"/>
    <xf numFmtId="168" fontId="14" fillId="0" borderId="22" xfId="0" applyNumberFormat="1" applyFont="1" applyBorder="1"/>
    <xf numFmtId="0" fontId="13" fillId="0" borderId="23" xfId="0" applyFont="1" applyBorder="1"/>
    <xf numFmtId="0" fontId="13" fillId="0" borderId="24" xfId="0" applyFont="1" applyBorder="1" applyAlignment="1">
      <alignment wrapText="1"/>
    </xf>
    <xf numFmtId="0" fontId="0" fillId="4" borderId="23" xfId="0" applyFill="1" applyBorder="1"/>
    <xf numFmtId="166" fontId="9" fillId="4" borderId="24" xfId="0" applyNumberFormat="1" applyFont="1" applyFill="1" applyBorder="1" applyAlignment="1" applyProtection="1">
      <alignment horizontal="center"/>
      <protection locked="0"/>
    </xf>
    <xf numFmtId="1" fontId="9" fillId="4" borderId="25" xfId="0" applyNumberFormat="1" applyFont="1" applyFill="1" applyBorder="1" applyProtection="1">
      <protection locked="0"/>
    </xf>
    <xf numFmtId="1" fontId="9" fillId="4" borderId="23" xfId="0" applyNumberFormat="1" applyFont="1" applyFill="1" applyBorder="1" applyProtection="1">
      <protection locked="0"/>
    </xf>
    <xf numFmtId="1" fontId="9" fillId="4" borderId="26" xfId="0" applyNumberFormat="1" applyFont="1" applyFill="1" applyBorder="1" applyProtection="1">
      <protection locked="0"/>
    </xf>
    <xf numFmtId="166" fontId="9" fillId="4" borderId="27" xfId="0" applyNumberFormat="1" applyFont="1" applyFill="1" applyBorder="1" applyAlignment="1" applyProtection="1">
      <alignment horizontal="center"/>
      <protection locked="0"/>
    </xf>
    <xf numFmtId="1" fontId="9" fillId="4" borderId="28" xfId="0" applyNumberFormat="1" applyFont="1" applyFill="1" applyBorder="1" applyProtection="1">
      <protection locked="0"/>
    </xf>
    <xf numFmtId="1" fontId="9" fillId="4" borderId="29" xfId="0" applyNumberFormat="1" applyFont="1" applyFill="1" applyBorder="1"/>
    <xf numFmtId="166" fontId="9" fillId="4" borderId="29" xfId="0" applyNumberFormat="1" applyFont="1" applyFill="1" applyBorder="1" applyProtection="1">
      <protection locked="0"/>
    </xf>
    <xf numFmtId="166" fontId="9" fillId="4" borderId="30" xfId="0" applyNumberFormat="1" applyFont="1" applyFill="1" applyBorder="1" applyAlignment="1" applyProtection="1">
      <alignment horizontal="center"/>
      <protection locked="0"/>
    </xf>
    <xf numFmtId="1" fontId="9" fillId="4" borderId="29" xfId="0" applyNumberFormat="1" applyFont="1" applyFill="1" applyBorder="1" applyProtection="1">
      <protection locked="0"/>
    </xf>
    <xf numFmtId="1" fontId="9" fillId="4" borderId="23" xfId="0" applyNumberFormat="1" applyFont="1" applyFill="1" applyBorder="1"/>
    <xf numFmtId="166" fontId="9" fillId="4" borderId="24" xfId="0" applyNumberFormat="1" applyFont="1" applyFill="1" applyBorder="1" applyAlignment="1">
      <alignment horizontal="center"/>
    </xf>
    <xf numFmtId="1" fontId="9" fillId="4" borderId="26" xfId="0" applyNumberFormat="1" applyFont="1" applyFill="1" applyBorder="1"/>
    <xf numFmtId="166" fontId="9" fillId="4" borderId="27" xfId="0" applyNumberFormat="1" applyFont="1" applyFill="1" applyBorder="1" applyAlignment="1">
      <alignment horizontal="center"/>
    </xf>
    <xf numFmtId="1" fontId="9" fillId="4" borderId="28" xfId="0" applyNumberFormat="1" applyFont="1" applyFill="1" applyBorder="1"/>
    <xf numFmtId="166" fontId="9" fillId="4" borderId="29" xfId="0" applyNumberFormat="1" applyFont="1" applyFill="1" applyBorder="1"/>
    <xf numFmtId="166" fontId="9" fillId="4" borderId="30" xfId="0" applyNumberFormat="1" applyFont="1" applyFill="1" applyBorder="1" applyAlignment="1">
      <alignment horizontal="center"/>
    </xf>
    <xf numFmtId="0" fontId="13" fillId="0" borderId="9" xfId="0" applyFont="1" applyFill="1" applyBorder="1" applyAlignment="1">
      <alignment wrapText="1"/>
    </xf>
    <xf numFmtId="166" fontId="9" fillId="4" borderId="9" xfId="0" applyNumberFormat="1" applyFont="1" applyFill="1" applyBorder="1" applyAlignment="1">
      <alignment horizontal="left"/>
    </xf>
    <xf numFmtId="166" fontId="9" fillId="4" borderId="19" xfId="0" applyNumberFormat="1" applyFont="1" applyFill="1" applyBorder="1" applyAlignment="1">
      <alignment horizontal="left"/>
    </xf>
    <xf numFmtId="0" fontId="13" fillId="0" borderId="0" xfId="0" applyFont="1" applyBorder="1"/>
    <xf numFmtId="166" fontId="10" fillId="0" borderId="0" xfId="0" applyNumberFormat="1" applyFont="1" applyBorder="1"/>
    <xf numFmtId="169" fontId="13" fillId="0" borderId="0" xfId="0" applyNumberFormat="1" applyFont="1" applyBorder="1"/>
    <xf numFmtId="0" fontId="13" fillId="0" borderId="0" xfId="0" applyNumberFormat="1" applyFont="1" applyBorder="1"/>
    <xf numFmtId="0" fontId="13" fillId="0" borderId="19" xfId="0" applyNumberFormat="1" applyFont="1" applyBorder="1"/>
    <xf numFmtId="166" fontId="20" fillId="0" borderId="21" xfId="0" applyNumberFormat="1" applyFont="1" applyBorder="1"/>
    <xf numFmtId="0" fontId="36" fillId="0" borderId="0" xfId="0" applyFont="1"/>
    <xf numFmtId="0" fontId="13" fillId="0" borderId="0" xfId="0" applyFont="1" applyFill="1"/>
    <xf numFmtId="0" fontId="10" fillId="4" borderId="34" xfId="0" applyFont="1" applyFill="1" applyBorder="1" applyAlignment="1">
      <alignment horizontal="center"/>
    </xf>
    <xf numFmtId="0" fontId="0" fillId="4" borderId="31" xfId="0" applyFill="1" applyBorder="1" applyAlignment="1">
      <alignment horizontal="center"/>
    </xf>
    <xf numFmtId="0" fontId="0" fillId="4" borderId="32" xfId="0" applyFill="1" applyBorder="1" applyAlignment="1">
      <alignment horizontal="center"/>
    </xf>
    <xf numFmtId="0" fontId="10" fillId="0" borderId="34" xfId="0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10" fillId="0" borderId="0" xfId="0" applyFont="1" applyAlignme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12" fillId="0" borderId="33" xfId="0" applyFont="1" applyBorder="1" applyAlignment="1"/>
    <xf numFmtId="0" fontId="0" fillId="0" borderId="9" xfId="0" applyBorder="1" applyAlignment="1"/>
    <xf numFmtId="0" fontId="11" fillId="0" borderId="21" xfId="0" applyFont="1" applyBorder="1" applyAlignment="1">
      <alignment horizontal="center"/>
    </xf>
    <xf numFmtId="0" fontId="11" fillId="0" borderId="33" xfId="0" applyFont="1" applyBorder="1" applyAlignment="1">
      <alignment horizontal="center"/>
    </xf>
    <xf numFmtId="0" fontId="11" fillId="0" borderId="33" xfId="0" applyFont="1" applyBorder="1" applyAlignment="1"/>
    <xf numFmtId="0" fontId="21" fillId="0" borderId="33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67" fontId="3" fillId="0" borderId="7" xfId="0" applyNumberFormat="1" applyFont="1" applyFill="1" applyBorder="1" applyAlignment="1"/>
    <xf numFmtId="0" fontId="3" fillId="0" borderId="7" xfId="0" applyFont="1" applyFill="1" applyBorder="1" applyAlignment="1"/>
    <xf numFmtId="167" fontId="3" fillId="0" borderId="36" xfId="0" applyNumberFormat="1" applyFont="1" applyFill="1" applyBorder="1" applyAlignment="1">
      <alignment horizontal="left"/>
    </xf>
    <xf numFmtId="0" fontId="24" fillId="0" borderId="36" xfId="0" applyFont="1" applyFill="1" applyBorder="1" applyAlignment="1"/>
    <xf numFmtId="0" fontId="24" fillId="0" borderId="39" xfId="0" applyFont="1" applyFill="1" applyBorder="1" applyAlignment="1"/>
    <xf numFmtId="167" fontId="3" fillId="0" borderId="0" xfId="0" applyNumberFormat="1" applyFont="1" applyFill="1" applyBorder="1" applyAlignment="1"/>
    <xf numFmtId="0" fontId="3" fillId="0" borderId="0" xfId="0" applyFont="1" applyFill="1" applyBorder="1" applyAlignment="1"/>
    <xf numFmtId="167" fontId="22" fillId="0" borderId="35" xfId="0" applyNumberFormat="1" applyFont="1" applyFill="1" applyBorder="1" applyAlignment="1">
      <alignment horizontal="right"/>
    </xf>
    <xf numFmtId="0" fontId="33" fillId="0" borderId="36" xfId="0" applyFont="1" applyFill="1" applyBorder="1" applyAlignment="1">
      <alignment horizontal="right"/>
    </xf>
    <xf numFmtId="167" fontId="22" fillId="0" borderId="40" xfId="0" applyNumberFormat="1" applyFont="1" applyFill="1" applyBorder="1" applyAlignment="1">
      <alignment horizontal="right"/>
    </xf>
    <xf numFmtId="0" fontId="33" fillId="0" borderId="37" xfId="0" applyFont="1" applyFill="1" applyBorder="1" applyAlignment="1">
      <alignment horizontal="right"/>
    </xf>
    <xf numFmtId="167" fontId="3" fillId="0" borderId="37" xfId="0" applyNumberFormat="1" applyFont="1" applyFill="1" applyBorder="1" applyAlignment="1">
      <alignment horizontal="left"/>
    </xf>
    <xf numFmtId="0" fontId="24" fillId="0" borderId="37" xfId="0" applyFont="1" applyFill="1" applyBorder="1" applyAlignment="1"/>
    <xf numFmtId="0" fontId="24" fillId="0" borderId="38" xfId="0" applyFont="1" applyFill="1" applyBorder="1" applyAlignment="1"/>
    <xf numFmtId="0" fontId="19" fillId="0" borderId="8" xfId="0" applyFont="1" applyFill="1" applyBorder="1" applyAlignment="1"/>
    <xf numFmtId="0" fontId="24" fillId="0" borderId="8" xfId="0" applyFont="1" applyFill="1" applyBorder="1" applyAlignment="1"/>
    <xf numFmtId="15" fontId="19" fillId="2" borderId="0" xfId="0" applyNumberFormat="1" applyFont="1" applyFill="1" applyAlignment="1"/>
    <xf numFmtId="0" fontId="24" fillId="2" borderId="0" xfId="0" applyFont="1" applyFill="1" applyAlignment="1"/>
    <xf numFmtId="0" fontId="19" fillId="2" borderId="0" xfId="0" applyFont="1" applyFill="1" applyAlignment="1"/>
    <xf numFmtId="0" fontId="19" fillId="0" borderId="0" xfId="0" applyFont="1" applyFill="1" applyAlignment="1"/>
    <xf numFmtId="0" fontId="24" fillId="0" borderId="0" xfId="0" applyFont="1" applyFill="1" applyAlignment="1"/>
    <xf numFmtId="20" fontId="19" fillId="0" borderId="0" xfId="0" applyNumberFormat="1" applyFont="1" applyFill="1" applyAlignment="1"/>
    <xf numFmtId="167" fontId="3" fillId="0" borderId="0" xfId="0" applyNumberFormat="1" applyFont="1" applyFill="1" applyBorder="1" applyAlignment="1">
      <alignment horizontal="left"/>
    </xf>
    <xf numFmtId="0" fontId="24" fillId="0" borderId="0" xfId="0" applyFont="1" applyFill="1" applyBorder="1" applyAlignment="1"/>
    <xf numFmtId="167" fontId="3" fillId="0" borderId="0" xfId="0" applyNumberFormat="1" applyFont="1" applyBorder="1" applyAlignment="1">
      <alignment horizontal="left"/>
    </xf>
    <xf numFmtId="0" fontId="8" fillId="0" borderId="0" xfId="0" applyFont="1" applyBorder="1" applyAlignment="1"/>
    <xf numFmtId="0" fontId="0" fillId="0" borderId="0" xfId="0" applyBorder="1" applyAlignment="1"/>
    <xf numFmtId="167" fontId="3" fillId="0" borderId="0" xfId="0" applyNumberFormat="1" applyFont="1" applyBorder="1" applyAlignment="1"/>
    <xf numFmtId="0" fontId="3" fillId="0" borderId="0" xfId="0" applyFont="1" applyBorder="1" applyAlignment="1"/>
    <xf numFmtId="167" fontId="22" fillId="0" borderId="40" xfId="0" applyNumberFormat="1" applyFont="1" applyBorder="1" applyAlignment="1">
      <alignment horizontal="right"/>
    </xf>
    <xf numFmtId="0" fontId="30" fillId="0" borderId="37" xfId="0" applyFont="1" applyBorder="1" applyAlignment="1">
      <alignment horizontal="right"/>
    </xf>
    <xf numFmtId="167" fontId="22" fillId="0" borderId="35" xfId="0" applyNumberFormat="1" applyFont="1" applyBorder="1" applyAlignment="1">
      <alignment horizontal="right"/>
    </xf>
    <xf numFmtId="0" fontId="30" fillId="0" borderId="36" xfId="0" applyFont="1" applyBorder="1" applyAlignment="1">
      <alignment horizontal="right"/>
    </xf>
    <xf numFmtId="167" fontId="3" fillId="0" borderId="37" xfId="0" applyNumberFormat="1" applyFont="1" applyBorder="1" applyAlignment="1">
      <alignment horizontal="left"/>
    </xf>
    <xf numFmtId="0" fontId="0" fillId="0" borderId="37" xfId="0" applyBorder="1" applyAlignment="1"/>
    <xf numFmtId="0" fontId="0" fillId="0" borderId="38" xfId="0" applyBorder="1" applyAlignment="1"/>
    <xf numFmtId="167" fontId="3" fillId="0" borderId="36" xfId="0" applyNumberFormat="1" applyFont="1" applyBorder="1" applyAlignment="1">
      <alignment horizontal="left"/>
    </xf>
    <xf numFmtId="0" fontId="0" fillId="0" borderId="36" xfId="0" applyBorder="1" applyAlignment="1"/>
    <xf numFmtId="0" fontId="0" fillId="0" borderId="39" xfId="0" applyBorder="1" applyAlignment="1"/>
    <xf numFmtId="0" fontId="29" fillId="0" borderId="36" xfId="0" applyFont="1" applyBorder="1" applyAlignment="1">
      <alignment horizontal="right"/>
    </xf>
    <xf numFmtId="0" fontId="29" fillId="0" borderId="37" xfId="0" applyFont="1" applyBorder="1" applyAlignment="1">
      <alignment horizontal="right"/>
    </xf>
    <xf numFmtId="15" fontId="19" fillId="0" borderId="0" xfId="0" applyNumberFormat="1" applyFont="1" applyAlignment="1"/>
    <xf numFmtId="0" fontId="24" fillId="0" borderId="0" xfId="0" applyFont="1" applyAlignment="1"/>
    <xf numFmtId="20" fontId="19" fillId="0" borderId="0" xfId="0" applyNumberFormat="1" applyFont="1" applyAlignment="1"/>
    <xf numFmtId="0" fontId="6" fillId="0" borderId="8" xfId="0" applyFont="1" applyBorder="1" applyAlignment="1"/>
    <xf numFmtId="0" fontId="0" fillId="0" borderId="8" xfId="0" applyBorder="1" applyAlignment="1"/>
    <xf numFmtId="167" fontId="3" fillId="0" borderId="7" xfId="0" applyNumberFormat="1" applyFont="1" applyBorder="1" applyAlignment="1"/>
    <xf numFmtId="0" fontId="3" fillId="0" borderId="7" xfId="0" applyFont="1" applyBorder="1" applyAlignment="1"/>
    <xf numFmtId="0" fontId="19" fillId="0" borderId="0" xfId="0" applyFont="1" applyAlignment="1"/>
  </cellXfs>
  <cellStyles count="1">
    <cellStyle name="Normal" xfId="0" builtinId="0"/>
  </cellStyles>
  <dxfs count="3">
    <dxf>
      <fill>
        <patternFill>
          <bgColor indexed="10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ill>
        <patternFill patternType="solid">
          <bgColor indexed="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9"/>
  <sheetViews>
    <sheetView workbookViewId="0">
      <pane xSplit="4" ySplit="4" topLeftCell="K5" activePane="bottomRight" state="frozen"/>
      <selection pane="topRight" activeCell="D1" sqref="D1"/>
      <selection pane="bottomLeft" activeCell="A7" sqref="A7"/>
      <selection pane="bottomRight" activeCell="A5" sqref="A5:IV11"/>
    </sheetView>
  </sheetViews>
  <sheetFormatPr defaultRowHeight="12.75"/>
  <cols>
    <col min="1" max="1" width="6.140625" customWidth="1"/>
    <col min="2" max="2" width="5.85546875" customWidth="1"/>
    <col min="3" max="3" width="7.140625" customWidth="1"/>
    <col min="4" max="4" width="21" customWidth="1"/>
    <col min="6" max="6" width="6.28515625" customWidth="1"/>
    <col min="7" max="7" width="8" customWidth="1"/>
    <col min="8" max="8" width="6.28515625" customWidth="1"/>
    <col min="9" max="9" width="7.140625" customWidth="1"/>
    <col min="10" max="10" width="8.7109375" customWidth="1"/>
    <col min="11" max="11" width="6" customWidth="1"/>
    <col min="12" max="16" width="4.140625" customWidth="1"/>
    <col min="17" max="17" width="4.140625" hidden="1" customWidth="1"/>
    <col min="18" max="21" width="4.42578125" hidden="1" customWidth="1"/>
    <col min="22" max="22" width="7.140625" hidden="1" customWidth="1"/>
    <col min="23" max="23" width="8.140625" hidden="1" customWidth="1"/>
    <col min="25" max="25" width="5.140625" customWidth="1"/>
    <col min="26" max="29" width="4.140625" customWidth="1"/>
    <col min="30" max="30" width="4.140625" hidden="1" customWidth="1"/>
    <col min="31" max="34" width="4.42578125" hidden="1" customWidth="1"/>
    <col min="35" max="35" width="7.140625" hidden="1" customWidth="1"/>
    <col min="36" max="36" width="8.140625" hidden="1" customWidth="1"/>
    <col min="38" max="40" width="6.85546875" customWidth="1"/>
    <col min="41" max="41" width="8.85546875" customWidth="1"/>
    <col min="42" max="42" width="6.140625" customWidth="1"/>
    <col min="43" max="43" width="9.7109375" customWidth="1"/>
    <col min="44" max="44" width="10.42578125" customWidth="1"/>
    <col min="45" max="45" width="8.85546875" customWidth="1"/>
    <col min="46" max="46" width="18.85546875" customWidth="1"/>
    <col min="47" max="47" width="8.140625" customWidth="1"/>
    <col min="48" max="48" width="6.7109375" customWidth="1"/>
    <col min="49" max="49" width="7.28515625" customWidth="1"/>
    <col min="50" max="50" width="18.85546875" customWidth="1"/>
    <col min="51" max="51" width="8.140625" customWidth="1"/>
    <col min="52" max="52" width="6.7109375" customWidth="1"/>
    <col min="53" max="53" width="7.28515625" customWidth="1"/>
    <col min="54" max="54" width="18.85546875" customWidth="1"/>
    <col min="55" max="55" width="8.140625" customWidth="1"/>
    <col min="56" max="56" width="6.7109375" customWidth="1"/>
    <col min="57" max="57" width="7.28515625" customWidth="1"/>
    <col min="58" max="58" width="18.85546875" customWidth="1"/>
    <col min="59" max="59" width="8.140625" customWidth="1"/>
    <col min="60" max="60" width="6.7109375" customWidth="1"/>
    <col min="61" max="61" width="7.28515625" customWidth="1"/>
    <col min="62" max="62" width="18.85546875" customWidth="1"/>
    <col min="63" max="63" width="8.140625" customWidth="1"/>
    <col min="64" max="64" width="6.7109375" customWidth="1"/>
    <col min="65" max="65" width="7.28515625" customWidth="1"/>
    <col min="66" max="66" width="18.85546875" customWidth="1"/>
    <col min="67" max="67" width="8.140625" customWidth="1"/>
    <col min="68" max="68" width="6.7109375" customWidth="1"/>
    <col min="69" max="69" width="7.28515625" customWidth="1"/>
    <col min="70" max="70" width="18.85546875" customWidth="1"/>
    <col min="71" max="71" width="8.140625" customWidth="1"/>
    <col min="72" max="72" width="6.7109375" customWidth="1"/>
    <col min="73" max="73" width="7.28515625" customWidth="1"/>
    <col min="74" max="74" width="18.85546875" customWidth="1"/>
    <col min="75" max="75" width="8.140625" customWidth="1"/>
    <col min="76" max="76" width="6.7109375" customWidth="1"/>
    <col min="77" max="77" width="7.28515625" customWidth="1"/>
    <col min="78" max="78" width="18.85546875" customWidth="1"/>
    <col min="79" max="79" width="8.140625" customWidth="1"/>
    <col min="80" max="80" width="6.7109375" customWidth="1"/>
    <col min="81" max="81" width="7.28515625" customWidth="1"/>
    <col min="82" max="82" width="18.85546875" customWidth="1"/>
    <col min="83" max="83" width="8.140625" customWidth="1"/>
    <col min="84" max="84" width="6.7109375" customWidth="1"/>
    <col min="85" max="85" width="7.28515625" customWidth="1"/>
    <col min="86" max="86" width="20.85546875" customWidth="1"/>
    <col min="87" max="87" width="30.85546875" customWidth="1"/>
    <col min="88" max="97" width="6.7109375" customWidth="1"/>
    <col min="98" max="98" width="9.5703125" bestFit="1" customWidth="1"/>
    <col min="99" max="99" width="8.5703125" bestFit="1" customWidth="1"/>
    <col min="100" max="100" width="8.42578125" customWidth="1"/>
    <col min="101" max="102" width="20.85546875" customWidth="1"/>
  </cols>
  <sheetData>
    <row r="1" spans="1:256" ht="25.5">
      <c r="A1" s="112"/>
      <c r="C1" s="35">
        <v>0</v>
      </c>
      <c r="D1" s="34" t="s">
        <v>1</v>
      </c>
      <c r="E1" s="237" t="str">
        <f>IF(D12&lt;&gt;"","Let op, tabbladen uitbreiden","")</f>
        <v/>
      </c>
      <c r="H1" s="17"/>
      <c r="I1" s="17"/>
      <c r="J1" s="17"/>
      <c r="K1" s="17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S1" s="18"/>
      <c r="AT1" s="18"/>
      <c r="IV1" t="s">
        <v>92</v>
      </c>
    </row>
    <row r="2" spans="1:256" ht="13.5" thickBot="1">
      <c r="A2" s="19"/>
      <c r="C2" s="35">
        <v>100</v>
      </c>
      <c r="D2" s="34" t="s">
        <v>73</v>
      </c>
      <c r="H2" s="17"/>
      <c r="I2" s="17"/>
      <c r="J2" s="17"/>
      <c r="K2" s="17"/>
      <c r="L2" s="252" t="s">
        <v>66</v>
      </c>
      <c r="M2" s="253"/>
      <c r="N2" s="253"/>
      <c r="O2" s="253"/>
      <c r="P2" s="253"/>
      <c r="Q2" s="254"/>
      <c r="R2" s="254"/>
      <c r="S2" s="254"/>
      <c r="T2" s="254"/>
      <c r="U2" s="254"/>
      <c r="V2" s="254"/>
      <c r="W2" s="254"/>
      <c r="X2" s="251"/>
      <c r="Y2" s="248" t="s">
        <v>67</v>
      </c>
      <c r="Z2" s="249"/>
      <c r="AA2" s="249"/>
      <c r="AB2" s="249"/>
      <c r="AC2" s="249"/>
      <c r="AD2" s="250"/>
      <c r="AE2" s="250"/>
      <c r="AF2" s="250"/>
      <c r="AG2" s="250"/>
      <c r="AH2" s="250"/>
      <c r="AI2" s="250"/>
      <c r="AJ2" s="250"/>
      <c r="AK2" s="251"/>
      <c r="AL2" s="20"/>
      <c r="AM2" s="20"/>
      <c r="AN2" s="20"/>
      <c r="AS2" s="20"/>
      <c r="AT2" s="18"/>
    </row>
    <row r="3" spans="1:256" ht="15.75">
      <c r="A3" s="19"/>
      <c r="B3" s="91" t="s">
        <v>68</v>
      </c>
      <c r="C3" s="17"/>
      <c r="D3" s="113" t="s">
        <v>84</v>
      </c>
      <c r="E3" s="245"/>
      <c r="F3" s="245"/>
      <c r="G3" s="245"/>
      <c r="H3" s="245"/>
      <c r="I3" s="245"/>
      <c r="J3" s="17"/>
      <c r="K3" s="17"/>
      <c r="L3" s="246" t="s">
        <v>18</v>
      </c>
      <c r="M3" s="247"/>
      <c r="N3" s="247"/>
      <c r="O3" s="247"/>
      <c r="P3" s="247"/>
      <c r="Q3" s="252" t="s">
        <v>19</v>
      </c>
      <c r="R3" s="257"/>
      <c r="S3" s="257"/>
      <c r="T3" s="257"/>
      <c r="U3" s="257"/>
      <c r="V3" s="257"/>
      <c r="W3" s="257"/>
      <c r="X3" s="258"/>
      <c r="Y3" s="246" t="s">
        <v>18</v>
      </c>
      <c r="Z3" s="247"/>
      <c r="AA3" s="247"/>
      <c r="AB3" s="247"/>
      <c r="AC3" s="247"/>
      <c r="AD3" s="248" t="s">
        <v>19</v>
      </c>
      <c r="AE3" s="249"/>
      <c r="AF3" s="249"/>
      <c r="AG3" s="249"/>
      <c r="AH3" s="249"/>
      <c r="AI3" s="249"/>
      <c r="AJ3" s="249"/>
      <c r="AK3" s="258"/>
      <c r="AL3" s="255" t="s">
        <v>61</v>
      </c>
      <c r="AM3" s="255"/>
      <c r="AN3" s="256"/>
      <c r="AO3" s="33"/>
      <c r="AP3" s="33"/>
      <c r="AQ3" s="33"/>
      <c r="AR3" s="33"/>
      <c r="AS3" s="20"/>
      <c r="AT3" s="239" t="s">
        <v>31</v>
      </c>
      <c r="AU3" s="240"/>
      <c r="AV3" s="240"/>
      <c r="AW3" s="241"/>
      <c r="AX3" s="242" t="s">
        <v>34</v>
      </c>
      <c r="AY3" s="243"/>
      <c r="AZ3" s="243"/>
      <c r="BA3" s="244"/>
      <c r="BB3" s="239" t="s">
        <v>35</v>
      </c>
      <c r="BC3" s="240"/>
      <c r="BD3" s="240"/>
      <c r="BE3" s="241"/>
      <c r="BF3" s="242" t="s">
        <v>41</v>
      </c>
      <c r="BG3" s="243"/>
      <c r="BH3" s="243"/>
      <c r="BI3" s="244"/>
      <c r="BJ3" s="239" t="s">
        <v>42</v>
      </c>
      <c r="BK3" s="240"/>
      <c r="BL3" s="240"/>
      <c r="BM3" s="241"/>
      <c r="BN3" s="242" t="s">
        <v>43</v>
      </c>
      <c r="BO3" s="243"/>
      <c r="BP3" s="243"/>
      <c r="BQ3" s="244"/>
      <c r="BR3" s="239" t="s">
        <v>44</v>
      </c>
      <c r="BS3" s="240"/>
      <c r="BT3" s="240"/>
      <c r="BU3" s="241"/>
      <c r="BV3" s="242" t="s">
        <v>45</v>
      </c>
      <c r="BW3" s="243"/>
      <c r="BX3" s="243"/>
      <c r="BY3" s="244"/>
      <c r="BZ3" s="239" t="s">
        <v>46</v>
      </c>
      <c r="CA3" s="240"/>
      <c r="CB3" s="240"/>
      <c r="CC3" s="241"/>
      <c r="CD3" s="242" t="s">
        <v>47</v>
      </c>
      <c r="CE3" s="243"/>
      <c r="CF3" s="243"/>
      <c r="CG3" s="244"/>
      <c r="CH3" s="33"/>
      <c r="CI3" s="33"/>
    </row>
    <row r="4" spans="1:256" ht="36">
      <c r="A4" s="21" t="s">
        <v>23</v>
      </c>
      <c r="B4" s="21" t="s">
        <v>26</v>
      </c>
      <c r="C4" s="21" t="s">
        <v>21</v>
      </c>
      <c r="D4" s="21" t="s">
        <v>25</v>
      </c>
      <c r="E4" s="22" t="s">
        <v>28</v>
      </c>
      <c r="F4" s="22" t="s">
        <v>12</v>
      </c>
      <c r="G4" s="22" t="s">
        <v>3</v>
      </c>
      <c r="H4" s="22" t="s">
        <v>30</v>
      </c>
      <c r="I4" s="22" t="s">
        <v>29</v>
      </c>
      <c r="J4" s="22" t="s">
        <v>64</v>
      </c>
      <c r="K4" s="22" t="s">
        <v>65</v>
      </c>
      <c r="L4" s="7" t="s">
        <v>13</v>
      </c>
      <c r="M4" s="8" t="s">
        <v>14</v>
      </c>
      <c r="N4" s="8" t="s">
        <v>15</v>
      </c>
      <c r="O4" s="8" t="s">
        <v>16</v>
      </c>
      <c r="P4" s="8" t="s">
        <v>17</v>
      </c>
      <c r="Q4" s="1" t="s">
        <v>13</v>
      </c>
      <c r="R4" s="2" t="s">
        <v>14</v>
      </c>
      <c r="S4" s="2" t="s">
        <v>15</v>
      </c>
      <c r="T4" s="2" t="s">
        <v>16</v>
      </c>
      <c r="U4" s="2" t="s">
        <v>17</v>
      </c>
      <c r="V4" s="2" t="s">
        <v>0</v>
      </c>
      <c r="W4" s="3" t="s">
        <v>69</v>
      </c>
      <c r="X4" s="6" t="s">
        <v>27</v>
      </c>
      <c r="Y4" s="7" t="s">
        <v>13</v>
      </c>
      <c r="Z4" s="8" t="s">
        <v>14</v>
      </c>
      <c r="AA4" s="8" t="s">
        <v>15</v>
      </c>
      <c r="AB4" s="8" t="s">
        <v>16</v>
      </c>
      <c r="AC4" s="8" t="s">
        <v>17</v>
      </c>
      <c r="AD4" s="4" t="s">
        <v>13</v>
      </c>
      <c r="AE4" s="5" t="s">
        <v>14</v>
      </c>
      <c r="AF4" s="5" t="s">
        <v>15</v>
      </c>
      <c r="AG4" s="5" t="s">
        <v>16</v>
      </c>
      <c r="AH4" s="5" t="s">
        <v>17</v>
      </c>
      <c r="AI4" s="5" t="s">
        <v>0</v>
      </c>
      <c r="AJ4" s="9" t="s">
        <v>70</v>
      </c>
      <c r="AK4" s="10" t="s">
        <v>78</v>
      </c>
      <c r="AL4" s="61" t="s">
        <v>71</v>
      </c>
      <c r="AM4" s="70" t="s">
        <v>68</v>
      </c>
      <c r="AN4" s="23" t="s">
        <v>20</v>
      </c>
      <c r="AO4" s="23" t="s">
        <v>72</v>
      </c>
      <c r="AP4" s="23" t="s">
        <v>79</v>
      </c>
      <c r="AQ4" s="23" t="str">
        <f>CONCATENATE(C2,"% uitvoering")</f>
        <v>100% uitvoering</v>
      </c>
      <c r="AR4" s="23" t="str">
        <f>CONCATENATE(C1,"% Techniek")</f>
        <v>0% Techniek</v>
      </c>
      <c r="AS4" s="205" t="s">
        <v>22</v>
      </c>
      <c r="AT4" s="208" t="s">
        <v>24</v>
      </c>
      <c r="AU4" s="62" t="s">
        <v>32</v>
      </c>
      <c r="AV4" s="63" t="s">
        <v>33</v>
      </c>
      <c r="AW4" s="209" t="s">
        <v>2</v>
      </c>
      <c r="AX4" s="208" t="s">
        <v>24</v>
      </c>
      <c r="AY4" s="62" t="s">
        <v>32</v>
      </c>
      <c r="AZ4" s="63" t="s">
        <v>33</v>
      </c>
      <c r="BA4" s="209" t="s">
        <v>2</v>
      </c>
      <c r="BB4" s="208" t="s">
        <v>24</v>
      </c>
      <c r="BC4" s="62" t="s">
        <v>32</v>
      </c>
      <c r="BD4" s="63" t="s">
        <v>33</v>
      </c>
      <c r="BE4" s="209" t="s">
        <v>2</v>
      </c>
      <c r="BF4" s="208" t="s">
        <v>24</v>
      </c>
      <c r="BG4" s="62" t="s">
        <v>32</v>
      </c>
      <c r="BH4" s="63" t="s">
        <v>33</v>
      </c>
      <c r="BI4" s="209" t="s">
        <v>2</v>
      </c>
      <c r="BJ4" s="208" t="s">
        <v>24</v>
      </c>
      <c r="BK4" s="62" t="s">
        <v>32</v>
      </c>
      <c r="BL4" s="63" t="s">
        <v>33</v>
      </c>
      <c r="BM4" s="209" t="s">
        <v>2</v>
      </c>
      <c r="BN4" s="208" t="s">
        <v>24</v>
      </c>
      <c r="BO4" s="62" t="s">
        <v>32</v>
      </c>
      <c r="BP4" s="63" t="s">
        <v>33</v>
      </c>
      <c r="BQ4" s="209" t="s">
        <v>2</v>
      </c>
      <c r="BR4" s="208" t="s">
        <v>24</v>
      </c>
      <c r="BS4" s="62" t="s">
        <v>32</v>
      </c>
      <c r="BT4" s="63" t="s">
        <v>33</v>
      </c>
      <c r="BU4" s="209" t="s">
        <v>2</v>
      </c>
      <c r="BV4" s="208" t="s">
        <v>24</v>
      </c>
      <c r="BW4" s="62" t="s">
        <v>32</v>
      </c>
      <c r="BX4" s="63" t="s">
        <v>33</v>
      </c>
      <c r="BY4" s="209" t="s">
        <v>2</v>
      </c>
      <c r="BZ4" s="208" t="s">
        <v>24</v>
      </c>
      <c r="CA4" s="62" t="s">
        <v>32</v>
      </c>
      <c r="CB4" s="63" t="s">
        <v>33</v>
      </c>
      <c r="CC4" s="209" t="s">
        <v>2</v>
      </c>
      <c r="CD4" s="208" t="s">
        <v>24</v>
      </c>
      <c r="CE4" s="62" t="s">
        <v>32</v>
      </c>
      <c r="CF4" s="63" t="s">
        <v>33</v>
      </c>
      <c r="CG4" s="209" t="s">
        <v>2</v>
      </c>
      <c r="CH4" s="228" t="s">
        <v>62</v>
      </c>
      <c r="CI4" s="68" t="s">
        <v>63</v>
      </c>
      <c r="CJ4" s="68" t="s">
        <v>48</v>
      </c>
      <c r="CK4" s="68" t="s">
        <v>49</v>
      </c>
      <c r="CL4" s="68" t="s">
        <v>50</v>
      </c>
      <c r="CM4" s="68" t="s">
        <v>51</v>
      </c>
      <c r="CN4" s="68" t="s">
        <v>52</v>
      </c>
      <c r="CO4" s="68" t="s">
        <v>53</v>
      </c>
      <c r="CP4" s="68" t="s">
        <v>54</v>
      </c>
      <c r="CQ4" s="68" t="s">
        <v>55</v>
      </c>
      <c r="CR4" s="68" t="s">
        <v>56</v>
      </c>
      <c r="CS4" s="68" t="s">
        <v>57</v>
      </c>
      <c r="CT4" s="68" t="s">
        <v>58</v>
      </c>
      <c r="CU4" s="68" t="s">
        <v>60</v>
      </c>
      <c r="CV4" s="68" t="s">
        <v>59</v>
      </c>
    </row>
    <row r="5" spans="1:256">
      <c r="A5" s="20">
        <v>3</v>
      </c>
      <c r="B5" s="21">
        <f t="shared" ref="B5:B11" si="0">IF(F5="BM","BM",RANK(AS5,AS$5:AS$29))</f>
        <v>1</v>
      </c>
      <c r="C5" s="24">
        <f t="shared" ref="C5:C11" si="1">AO5</f>
        <v>63</v>
      </c>
      <c r="D5" s="193" t="s">
        <v>94</v>
      </c>
      <c r="E5" s="193"/>
      <c r="F5" s="193"/>
      <c r="G5" s="98">
        <f t="shared" ref="G5:G11" si="2">CV5</f>
        <v>6</v>
      </c>
      <c r="H5" s="71">
        <f t="shared" ref="H5:H11" si="3">+CU5</f>
        <v>0</v>
      </c>
      <c r="I5" s="21" t="str">
        <f t="shared" ref="I5:I11" si="4">IF(H5&gt;0,RANK(H5,H$5:H$29),"")</f>
        <v/>
      </c>
      <c r="J5" s="76">
        <f t="shared" ref="J5:J11" si="5">AO5</f>
        <v>63</v>
      </c>
      <c r="K5" s="77">
        <f t="shared" ref="K5:K11" si="6">IF(AO5&gt;0,AP5,0)</f>
        <v>1</v>
      </c>
      <c r="L5" s="109">
        <v>61</v>
      </c>
      <c r="M5" s="110">
        <v>63</v>
      </c>
      <c r="N5" s="110">
        <v>69</v>
      </c>
      <c r="O5" s="110">
        <v>63</v>
      </c>
      <c r="P5" s="110">
        <v>61</v>
      </c>
      <c r="Q5" s="25">
        <f t="shared" ref="Q5:U11" si="7">+L5/10</f>
        <v>6.1</v>
      </c>
      <c r="R5" s="26">
        <f t="shared" si="7"/>
        <v>6.3</v>
      </c>
      <c r="S5" s="26">
        <f t="shared" si="7"/>
        <v>6.9</v>
      </c>
      <c r="T5" s="26">
        <f t="shared" si="7"/>
        <v>6.3</v>
      </c>
      <c r="U5" s="26">
        <f t="shared" si="7"/>
        <v>6.1</v>
      </c>
      <c r="V5" s="95">
        <f t="shared" ref="V5:V11" si="8">SUM(Q5:U5)-MAX(Q5:U5)-MIN(Q5:U5)</f>
        <v>18.699999999999996</v>
      </c>
      <c r="W5" s="27">
        <f t="shared" ref="W5:W11" si="9">ROUND(V5/3*5,3)</f>
        <v>31.167000000000002</v>
      </c>
      <c r="X5" s="28">
        <f t="shared" ref="X5:X11" si="10">RANK(W5,$W$5:$W$29)</f>
        <v>2</v>
      </c>
      <c r="Y5" s="109">
        <v>64</v>
      </c>
      <c r="Z5" s="110">
        <v>68</v>
      </c>
      <c r="AA5" s="110">
        <v>72</v>
      </c>
      <c r="AB5" s="110">
        <v>61</v>
      </c>
      <c r="AC5" s="110">
        <v>65</v>
      </c>
      <c r="AD5" s="29">
        <f t="shared" ref="AD5:AH11" si="11">+Y5/10</f>
        <v>6.4</v>
      </c>
      <c r="AE5" s="30">
        <f t="shared" si="11"/>
        <v>6.8</v>
      </c>
      <c r="AF5" s="30">
        <f t="shared" si="11"/>
        <v>7.2</v>
      </c>
      <c r="AG5" s="30">
        <f t="shared" si="11"/>
        <v>6.1</v>
      </c>
      <c r="AH5" s="30">
        <f t="shared" si="11"/>
        <v>6.5</v>
      </c>
      <c r="AI5" s="96">
        <f t="shared" ref="AI5:AI11" si="12">SUM(AD5:AH5)-MAX(AD5:AH5)-MIN(AD5:AH5)</f>
        <v>19.700000000000003</v>
      </c>
      <c r="AJ5" s="31">
        <f t="shared" ref="AJ5:AJ11" si="13">ROUND(AI5/3*5,3)</f>
        <v>32.832999999999998</v>
      </c>
      <c r="AK5" s="32">
        <f t="shared" ref="AK5:AK11" si="14">RANK(AJ5,$AJ$5:$AJ$29)</f>
        <v>2</v>
      </c>
      <c r="AL5" s="38">
        <v>0</v>
      </c>
      <c r="AM5" s="72">
        <f t="shared" ref="AM5:AM11" si="15">IF(AND(CV5&lt;9,CV5&gt;3),4-(CV5*0.5),0)</f>
        <v>1</v>
      </c>
      <c r="AN5" s="37">
        <f t="shared" ref="AN5:AN11" si="16">+AM5+AL5</f>
        <v>1</v>
      </c>
      <c r="AO5" s="36">
        <f t="shared" ref="AO5:AO11" si="17">+W5+AJ5-AN5</f>
        <v>63</v>
      </c>
      <c r="AP5" s="43">
        <f t="shared" ref="AP5:AP11" si="18">RANK(AO5,$AO$5:$AO$29)</f>
        <v>1</v>
      </c>
      <c r="AQ5" s="36"/>
      <c r="AR5" s="36"/>
      <c r="AS5" s="206">
        <f t="shared" ref="AS5:AS11" si="19">IF(F5="BM",0,+AQ5+AR5)</f>
        <v>0</v>
      </c>
      <c r="AT5" s="213" t="s">
        <v>111</v>
      </c>
      <c r="AU5" s="195">
        <v>8202240</v>
      </c>
      <c r="AV5" s="196"/>
      <c r="AW5" s="211" t="s">
        <v>83</v>
      </c>
      <c r="AX5" s="213" t="s">
        <v>112</v>
      </c>
      <c r="AY5" s="197">
        <v>8101898</v>
      </c>
      <c r="AZ5" s="196"/>
      <c r="BA5" s="211" t="s">
        <v>83</v>
      </c>
      <c r="BB5" s="213" t="s">
        <v>113</v>
      </c>
      <c r="BC5" s="197">
        <v>8501034</v>
      </c>
      <c r="BD5" s="196"/>
      <c r="BE5" s="211" t="s">
        <v>83</v>
      </c>
      <c r="BF5" s="213" t="s">
        <v>114</v>
      </c>
      <c r="BG5" s="197">
        <v>7901364</v>
      </c>
      <c r="BH5" s="196"/>
      <c r="BI5" s="211" t="s">
        <v>83</v>
      </c>
      <c r="BJ5" s="213" t="s">
        <v>115</v>
      </c>
      <c r="BK5" s="197">
        <v>7701002</v>
      </c>
      <c r="BL5" s="196"/>
      <c r="BM5" s="211" t="s">
        <v>83</v>
      </c>
      <c r="BN5" s="221" t="s">
        <v>116</v>
      </c>
      <c r="BO5" s="195">
        <v>7701000</v>
      </c>
      <c r="BP5" s="198"/>
      <c r="BQ5" s="222" t="s">
        <v>83</v>
      </c>
      <c r="BR5" s="221"/>
      <c r="BS5" s="195"/>
      <c r="BT5" s="198"/>
      <c r="BU5" s="222"/>
      <c r="BV5" s="221"/>
      <c r="BW5" s="195"/>
      <c r="BX5" s="198"/>
      <c r="BY5" s="222"/>
      <c r="BZ5" s="221"/>
      <c r="CA5" s="195"/>
      <c r="CB5" s="198"/>
      <c r="CC5" s="222"/>
      <c r="CD5" s="221"/>
      <c r="CE5" s="195"/>
      <c r="CF5" s="198"/>
      <c r="CG5" s="222"/>
      <c r="CH5" s="229" t="s">
        <v>117</v>
      </c>
      <c r="CI5" s="203" t="s">
        <v>118</v>
      </c>
      <c r="CJ5" s="69">
        <f t="shared" ref="CJ5:CJ11" si="20">IF(AW5&gt;"",AV5,"")</f>
        <v>0</v>
      </c>
      <c r="CK5" s="69">
        <f t="shared" ref="CK5:CK11" si="21">IF(BA5&gt;"",AZ5,"")</f>
        <v>0</v>
      </c>
      <c r="CL5" s="69">
        <f t="shared" ref="CL5:CL11" si="22">IF(BE5&gt;"",BD5,"")</f>
        <v>0</v>
      </c>
      <c r="CM5" s="69">
        <f t="shared" ref="CM5:CM11" si="23">IF(BI5&gt;"",BH5,"")</f>
        <v>0</v>
      </c>
      <c r="CN5" s="69">
        <f t="shared" ref="CN5:CN11" si="24">IF(BM5&gt;"",BL5,"")</f>
        <v>0</v>
      </c>
      <c r="CO5" s="69">
        <f t="shared" ref="CO5:CO11" si="25">IF(BQ5&gt;"",BP5,"")</f>
        <v>0</v>
      </c>
      <c r="CP5" s="69" t="str">
        <f t="shared" ref="CP5:CP11" si="26">IF(BU5&gt;"",BT5,"")</f>
        <v/>
      </c>
      <c r="CQ5" s="69" t="str">
        <f t="shared" ref="CQ5:CQ11" si="27">IF(BY5&gt;"",BX5,"")</f>
        <v/>
      </c>
      <c r="CR5" s="69" t="str">
        <f t="shared" ref="CR5:CR11" si="28">IF(CC5&gt;"",CB5,"")</f>
        <v/>
      </c>
      <c r="CS5" s="69" t="str">
        <f t="shared" ref="CS5:CS11" si="29">IF(CG5&gt;"",CF5,"")</f>
        <v/>
      </c>
      <c r="CT5" s="69">
        <f>SUMIF(CJ5:CS5,"&gt;0")</f>
        <v>0</v>
      </c>
      <c r="CU5" s="69">
        <f>IF(CV5&gt;0,ROUND(AVERAGE(CJ5:CS5),3),0)</f>
        <v>0</v>
      </c>
      <c r="CV5" s="69">
        <f t="shared" ref="CV5:CV11" si="30">COUNTIF(CJ5:CS5,"&gt;-0,1")</f>
        <v>6</v>
      </c>
      <c r="CW5" s="60"/>
      <c r="CX5" s="60"/>
      <c r="CY5" s="60"/>
      <c r="CZ5" s="60"/>
      <c r="DA5" s="60"/>
      <c r="DB5" s="60"/>
    </row>
    <row r="6" spans="1:256">
      <c r="A6" s="20">
        <v>7</v>
      </c>
      <c r="B6" s="238">
        <f t="shared" si="0"/>
        <v>1</v>
      </c>
      <c r="C6" s="24">
        <f t="shared" si="1"/>
        <v>63</v>
      </c>
      <c r="D6" s="193" t="s">
        <v>98</v>
      </c>
      <c r="E6" s="193"/>
      <c r="F6" s="193"/>
      <c r="G6" s="98">
        <f t="shared" si="2"/>
        <v>4</v>
      </c>
      <c r="H6" s="71">
        <f t="shared" si="3"/>
        <v>0</v>
      </c>
      <c r="I6" s="21" t="str">
        <f t="shared" si="4"/>
        <v/>
      </c>
      <c r="J6" s="76">
        <f t="shared" si="5"/>
        <v>63</v>
      </c>
      <c r="K6" s="77">
        <f t="shared" si="6"/>
        <v>1</v>
      </c>
      <c r="L6" s="109">
        <v>65</v>
      </c>
      <c r="M6" s="110">
        <v>61</v>
      </c>
      <c r="N6" s="110">
        <v>62</v>
      </c>
      <c r="O6" s="110">
        <v>65</v>
      </c>
      <c r="P6" s="110">
        <v>65</v>
      </c>
      <c r="Q6" s="25">
        <f t="shared" si="7"/>
        <v>6.5</v>
      </c>
      <c r="R6" s="26">
        <f t="shared" si="7"/>
        <v>6.1</v>
      </c>
      <c r="S6" s="26">
        <f t="shared" si="7"/>
        <v>6.2</v>
      </c>
      <c r="T6" s="26">
        <f t="shared" si="7"/>
        <v>6.5</v>
      </c>
      <c r="U6" s="26">
        <f t="shared" si="7"/>
        <v>6.5</v>
      </c>
      <c r="V6" s="95">
        <f t="shared" si="8"/>
        <v>19.200000000000003</v>
      </c>
      <c r="W6" s="27">
        <f t="shared" si="9"/>
        <v>32</v>
      </c>
      <c r="X6" s="28">
        <f t="shared" si="10"/>
        <v>1</v>
      </c>
      <c r="Y6" s="109">
        <v>66</v>
      </c>
      <c r="Z6" s="110">
        <v>66</v>
      </c>
      <c r="AA6" s="110">
        <v>62</v>
      </c>
      <c r="AB6" s="110">
        <v>66</v>
      </c>
      <c r="AC6" s="110">
        <v>68</v>
      </c>
      <c r="AD6" s="29">
        <f t="shared" si="11"/>
        <v>6.6</v>
      </c>
      <c r="AE6" s="30">
        <f t="shared" si="11"/>
        <v>6.6</v>
      </c>
      <c r="AF6" s="30">
        <f t="shared" si="11"/>
        <v>6.2</v>
      </c>
      <c r="AG6" s="30">
        <f t="shared" si="11"/>
        <v>6.6</v>
      </c>
      <c r="AH6" s="30">
        <f t="shared" si="11"/>
        <v>6.8</v>
      </c>
      <c r="AI6" s="96">
        <f t="shared" si="12"/>
        <v>19.799999999999997</v>
      </c>
      <c r="AJ6" s="31">
        <f t="shared" si="13"/>
        <v>33</v>
      </c>
      <c r="AK6" s="32">
        <f t="shared" si="14"/>
        <v>1</v>
      </c>
      <c r="AL6" s="38">
        <v>0</v>
      </c>
      <c r="AM6" s="72">
        <f t="shared" si="15"/>
        <v>2</v>
      </c>
      <c r="AN6" s="37">
        <f t="shared" si="16"/>
        <v>2</v>
      </c>
      <c r="AO6" s="36">
        <f t="shared" si="17"/>
        <v>63</v>
      </c>
      <c r="AP6" s="43">
        <f t="shared" si="18"/>
        <v>1</v>
      </c>
      <c r="AQ6" s="36"/>
      <c r="AR6" s="36"/>
      <c r="AS6" s="206">
        <f t="shared" si="19"/>
        <v>0</v>
      </c>
      <c r="AT6" s="212" t="s">
        <v>147</v>
      </c>
      <c r="AU6" s="195">
        <v>8100038</v>
      </c>
      <c r="AV6" s="196"/>
      <c r="AW6" s="211" t="s">
        <v>83</v>
      </c>
      <c r="AX6" s="213" t="s">
        <v>142</v>
      </c>
      <c r="AY6" s="197">
        <v>8500128</v>
      </c>
      <c r="AZ6" s="196"/>
      <c r="BA6" s="211" t="s">
        <v>83</v>
      </c>
      <c r="BB6" s="213" t="s">
        <v>143</v>
      </c>
      <c r="BC6" s="197">
        <v>8500126</v>
      </c>
      <c r="BD6" s="196"/>
      <c r="BE6" s="211" t="s">
        <v>83</v>
      </c>
      <c r="BF6" s="213" t="s">
        <v>144</v>
      </c>
      <c r="BG6" s="197">
        <v>8702020</v>
      </c>
      <c r="BH6" s="196"/>
      <c r="BI6" s="211" t="s">
        <v>83</v>
      </c>
      <c r="BJ6" s="213"/>
      <c r="BK6" s="197"/>
      <c r="BL6" s="196"/>
      <c r="BM6" s="211"/>
      <c r="BN6" s="221"/>
      <c r="BO6" s="195"/>
      <c r="BP6" s="198"/>
      <c r="BQ6" s="222"/>
      <c r="BR6" s="221"/>
      <c r="BS6" s="195"/>
      <c r="BT6" s="198"/>
      <c r="BU6" s="222"/>
      <c r="BV6" s="221"/>
      <c r="BW6" s="195"/>
      <c r="BX6" s="198"/>
      <c r="BY6" s="222"/>
      <c r="BZ6" s="221"/>
      <c r="CA6" s="195"/>
      <c r="CB6" s="198"/>
      <c r="CC6" s="222"/>
      <c r="CD6" s="221"/>
      <c r="CE6" s="195"/>
      <c r="CF6" s="198"/>
      <c r="CG6" s="222"/>
      <c r="CH6" s="229"/>
      <c r="CI6" s="203"/>
      <c r="CJ6" s="69">
        <f t="shared" si="20"/>
        <v>0</v>
      </c>
      <c r="CK6" s="69">
        <f t="shared" si="21"/>
        <v>0</v>
      </c>
      <c r="CL6" s="69">
        <f t="shared" si="22"/>
        <v>0</v>
      </c>
      <c r="CM6" s="69">
        <f t="shared" si="23"/>
        <v>0</v>
      </c>
      <c r="CN6" s="69" t="str">
        <f t="shared" si="24"/>
        <v/>
      </c>
      <c r="CO6" s="69" t="str">
        <f t="shared" si="25"/>
        <v/>
      </c>
      <c r="CP6" s="69" t="str">
        <f t="shared" si="26"/>
        <v/>
      </c>
      <c r="CQ6" s="69" t="str">
        <f t="shared" si="27"/>
        <v/>
      </c>
      <c r="CR6" s="69" t="str">
        <f t="shared" si="28"/>
        <v/>
      </c>
      <c r="CS6" s="69" t="str">
        <f t="shared" si="29"/>
        <v/>
      </c>
      <c r="CT6" s="69">
        <f>SUMIF(CJ6:CS6,"&gt;0")</f>
        <v>0</v>
      </c>
      <c r="CU6" s="69">
        <f>IF(CV6&gt;0,ROUND(AVERAGE(CJ6:CS6),3),0)</f>
        <v>0</v>
      </c>
      <c r="CV6" s="69">
        <f t="shared" si="30"/>
        <v>4</v>
      </c>
      <c r="CW6" s="60"/>
      <c r="CX6" s="60"/>
      <c r="CY6" s="60"/>
      <c r="CZ6" s="60"/>
      <c r="DA6" s="60"/>
      <c r="DB6" s="60"/>
    </row>
    <row r="7" spans="1:256">
      <c r="A7" s="20">
        <v>1</v>
      </c>
      <c r="B7" s="21">
        <f t="shared" si="0"/>
        <v>1</v>
      </c>
      <c r="C7" s="24">
        <f t="shared" si="1"/>
        <v>59</v>
      </c>
      <c r="D7" s="193" t="s">
        <v>85</v>
      </c>
      <c r="E7" s="193"/>
      <c r="F7" s="193"/>
      <c r="G7" s="98">
        <f t="shared" si="2"/>
        <v>6</v>
      </c>
      <c r="H7" s="71">
        <f t="shared" si="3"/>
        <v>0</v>
      </c>
      <c r="I7" s="21" t="str">
        <f t="shared" si="4"/>
        <v/>
      </c>
      <c r="J7" s="76">
        <f t="shared" si="5"/>
        <v>59</v>
      </c>
      <c r="K7" s="77">
        <f t="shared" si="6"/>
        <v>3</v>
      </c>
      <c r="L7" s="109">
        <v>62</v>
      </c>
      <c r="M7" s="110">
        <v>58</v>
      </c>
      <c r="N7" s="110">
        <v>63</v>
      </c>
      <c r="O7" s="110">
        <v>62</v>
      </c>
      <c r="P7" s="110">
        <v>54</v>
      </c>
      <c r="Q7" s="25">
        <f t="shared" si="7"/>
        <v>6.2</v>
      </c>
      <c r="R7" s="26">
        <f t="shared" si="7"/>
        <v>5.8</v>
      </c>
      <c r="S7" s="26">
        <f t="shared" si="7"/>
        <v>6.3</v>
      </c>
      <c r="T7" s="26">
        <f t="shared" si="7"/>
        <v>6.2</v>
      </c>
      <c r="U7" s="26">
        <f t="shared" si="7"/>
        <v>5.4</v>
      </c>
      <c r="V7" s="95">
        <f t="shared" si="8"/>
        <v>18.199999999999996</v>
      </c>
      <c r="W7" s="27">
        <f t="shared" si="9"/>
        <v>30.332999999999998</v>
      </c>
      <c r="X7" s="28">
        <f t="shared" si="10"/>
        <v>3</v>
      </c>
      <c r="Y7" s="109">
        <v>60</v>
      </c>
      <c r="Z7" s="110">
        <v>65</v>
      </c>
      <c r="AA7" s="110">
        <v>65</v>
      </c>
      <c r="AB7" s="110">
        <v>59</v>
      </c>
      <c r="AC7" s="110">
        <v>58</v>
      </c>
      <c r="AD7" s="29">
        <f t="shared" si="11"/>
        <v>6</v>
      </c>
      <c r="AE7" s="30">
        <f t="shared" si="11"/>
        <v>6.5</v>
      </c>
      <c r="AF7" s="30">
        <f t="shared" si="11"/>
        <v>6.5</v>
      </c>
      <c r="AG7" s="30">
        <f t="shared" si="11"/>
        <v>5.9</v>
      </c>
      <c r="AH7" s="30">
        <f t="shared" si="11"/>
        <v>5.8</v>
      </c>
      <c r="AI7" s="96">
        <f t="shared" si="12"/>
        <v>18.399999999999999</v>
      </c>
      <c r="AJ7" s="31">
        <f t="shared" si="13"/>
        <v>30.667000000000002</v>
      </c>
      <c r="AK7" s="32">
        <f t="shared" si="14"/>
        <v>3</v>
      </c>
      <c r="AL7" s="38">
        <v>1</v>
      </c>
      <c r="AM7" s="72">
        <f t="shared" si="15"/>
        <v>1</v>
      </c>
      <c r="AN7" s="37">
        <f t="shared" si="16"/>
        <v>2</v>
      </c>
      <c r="AO7" s="36">
        <f t="shared" si="17"/>
        <v>59</v>
      </c>
      <c r="AP7" s="43">
        <f t="shared" si="18"/>
        <v>3</v>
      </c>
      <c r="AQ7" s="36"/>
      <c r="AR7" s="36"/>
      <c r="AS7" s="206">
        <f t="shared" si="19"/>
        <v>0</v>
      </c>
      <c r="AT7" s="210" t="s">
        <v>86</v>
      </c>
      <c r="AU7" s="195">
        <v>8700688</v>
      </c>
      <c r="AV7" s="196"/>
      <c r="AW7" s="211" t="s">
        <v>83</v>
      </c>
      <c r="AX7" s="213" t="s">
        <v>87</v>
      </c>
      <c r="AY7" s="197">
        <v>8703454</v>
      </c>
      <c r="AZ7" s="196"/>
      <c r="BA7" s="211" t="s">
        <v>83</v>
      </c>
      <c r="BB7" s="213" t="s">
        <v>88</v>
      </c>
      <c r="BC7" s="197">
        <v>8605122</v>
      </c>
      <c r="BD7" s="196"/>
      <c r="BE7" s="211" t="s">
        <v>83</v>
      </c>
      <c r="BF7" s="213" t="s">
        <v>89</v>
      </c>
      <c r="BG7" s="197">
        <v>8901072</v>
      </c>
      <c r="BH7" s="196"/>
      <c r="BI7" s="211" t="s">
        <v>83</v>
      </c>
      <c r="BJ7" s="213" t="s">
        <v>90</v>
      </c>
      <c r="BK7" s="197">
        <v>8705818</v>
      </c>
      <c r="BL7" s="196"/>
      <c r="BM7" s="211" t="s">
        <v>83</v>
      </c>
      <c r="BN7" s="221" t="s">
        <v>91</v>
      </c>
      <c r="BO7" s="195">
        <v>8605124</v>
      </c>
      <c r="BP7" s="198"/>
      <c r="BQ7" s="222" t="s">
        <v>83</v>
      </c>
      <c r="BR7" s="221"/>
      <c r="BS7" s="195"/>
      <c r="BT7" s="198"/>
      <c r="BU7" s="222"/>
      <c r="BV7" s="221"/>
      <c r="BW7" s="195"/>
      <c r="BX7" s="198"/>
      <c r="BY7" s="222"/>
      <c r="BZ7" s="221"/>
      <c r="CA7" s="195"/>
      <c r="CB7" s="198"/>
      <c r="CC7" s="222"/>
      <c r="CD7" s="221"/>
      <c r="CE7" s="195"/>
      <c r="CF7" s="198"/>
      <c r="CG7" s="222"/>
      <c r="CH7" s="229" t="s">
        <v>99</v>
      </c>
      <c r="CI7" s="203" t="s">
        <v>100</v>
      </c>
      <c r="CJ7" s="69">
        <f t="shared" si="20"/>
        <v>0</v>
      </c>
      <c r="CK7" s="69">
        <f t="shared" si="21"/>
        <v>0</v>
      </c>
      <c r="CL7" s="69">
        <f t="shared" si="22"/>
        <v>0</v>
      </c>
      <c r="CM7" s="69">
        <f t="shared" si="23"/>
        <v>0</v>
      </c>
      <c r="CN7" s="69">
        <f t="shared" si="24"/>
        <v>0</v>
      </c>
      <c r="CO7" s="69">
        <f t="shared" si="25"/>
        <v>0</v>
      </c>
      <c r="CP7" s="69" t="str">
        <f t="shared" si="26"/>
        <v/>
      </c>
      <c r="CQ7" s="69" t="str">
        <f t="shared" si="27"/>
        <v/>
      </c>
      <c r="CR7" s="69" t="str">
        <f t="shared" si="28"/>
        <v/>
      </c>
      <c r="CS7" s="69" t="str">
        <f t="shared" si="29"/>
        <v/>
      </c>
      <c r="CT7" s="69">
        <v>0</v>
      </c>
      <c r="CU7" s="69">
        <v>0</v>
      </c>
      <c r="CV7" s="69">
        <f t="shared" si="30"/>
        <v>6</v>
      </c>
      <c r="CW7" s="60"/>
      <c r="CX7" s="60"/>
      <c r="CY7" s="60"/>
      <c r="CZ7" s="60"/>
      <c r="DA7" s="60"/>
      <c r="DB7" s="60"/>
    </row>
    <row r="8" spans="1:256">
      <c r="A8" s="97">
        <v>6</v>
      </c>
      <c r="B8" s="231">
        <f t="shared" si="0"/>
        <v>1</v>
      </c>
      <c r="C8" s="24">
        <f t="shared" si="1"/>
        <v>58.332999999999998</v>
      </c>
      <c r="D8" s="193" t="s">
        <v>97</v>
      </c>
      <c r="E8" s="193"/>
      <c r="F8" s="193"/>
      <c r="G8" s="98">
        <f t="shared" si="2"/>
        <v>6</v>
      </c>
      <c r="H8" s="232">
        <f t="shared" si="3"/>
        <v>0</v>
      </c>
      <c r="I8" s="231" t="str">
        <f t="shared" si="4"/>
        <v/>
      </c>
      <c r="J8" s="233">
        <f t="shared" si="5"/>
        <v>58.332999999999998</v>
      </c>
      <c r="K8" s="234">
        <f t="shared" si="6"/>
        <v>4</v>
      </c>
      <c r="L8" s="109">
        <v>57</v>
      </c>
      <c r="M8" s="110">
        <v>53</v>
      </c>
      <c r="N8" s="110">
        <v>60</v>
      </c>
      <c r="O8" s="110">
        <v>62</v>
      </c>
      <c r="P8" s="110">
        <v>60</v>
      </c>
      <c r="Q8" s="25">
        <f t="shared" si="7"/>
        <v>5.7</v>
      </c>
      <c r="R8" s="26">
        <f t="shared" si="7"/>
        <v>5.3</v>
      </c>
      <c r="S8" s="26">
        <f t="shared" si="7"/>
        <v>6</v>
      </c>
      <c r="T8" s="26">
        <f t="shared" si="7"/>
        <v>6.2</v>
      </c>
      <c r="U8" s="26">
        <f t="shared" si="7"/>
        <v>6</v>
      </c>
      <c r="V8" s="95">
        <f t="shared" si="8"/>
        <v>17.7</v>
      </c>
      <c r="W8" s="27">
        <f t="shared" si="9"/>
        <v>29.5</v>
      </c>
      <c r="X8" s="28">
        <f t="shared" si="10"/>
        <v>4</v>
      </c>
      <c r="Y8" s="109">
        <v>57</v>
      </c>
      <c r="Z8" s="110">
        <v>57</v>
      </c>
      <c r="AA8" s="110">
        <v>62</v>
      </c>
      <c r="AB8" s="110">
        <v>60</v>
      </c>
      <c r="AC8" s="110">
        <v>63</v>
      </c>
      <c r="AD8" s="29">
        <f t="shared" si="11"/>
        <v>5.7</v>
      </c>
      <c r="AE8" s="30">
        <f t="shared" si="11"/>
        <v>5.7</v>
      </c>
      <c r="AF8" s="30">
        <f t="shared" si="11"/>
        <v>6.2</v>
      </c>
      <c r="AG8" s="30">
        <f t="shared" si="11"/>
        <v>6</v>
      </c>
      <c r="AH8" s="30">
        <f t="shared" si="11"/>
        <v>6.3</v>
      </c>
      <c r="AI8" s="96">
        <f t="shared" si="12"/>
        <v>17.900000000000002</v>
      </c>
      <c r="AJ8" s="31">
        <f t="shared" si="13"/>
        <v>29.832999999999998</v>
      </c>
      <c r="AK8" s="32">
        <f t="shared" si="14"/>
        <v>5</v>
      </c>
      <c r="AL8" s="38">
        <v>0</v>
      </c>
      <c r="AM8" s="72">
        <f t="shared" si="15"/>
        <v>1</v>
      </c>
      <c r="AN8" s="37">
        <f t="shared" si="16"/>
        <v>1</v>
      </c>
      <c r="AO8" s="36">
        <f t="shared" si="17"/>
        <v>58.332999999999998</v>
      </c>
      <c r="AP8" s="43">
        <f t="shared" si="18"/>
        <v>4</v>
      </c>
      <c r="AQ8" s="36"/>
      <c r="AR8" s="36"/>
      <c r="AS8" s="206">
        <f t="shared" si="19"/>
        <v>0</v>
      </c>
      <c r="AT8" s="213" t="s">
        <v>134</v>
      </c>
      <c r="AU8" s="195">
        <v>7100690</v>
      </c>
      <c r="AV8" s="196"/>
      <c r="AW8" s="211" t="s">
        <v>83</v>
      </c>
      <c r="AX8" s="213" t="s">
        <v>135</v>
      </c>
      <c r="AY8" s="197">
        <v>7100328</v>
      </c>
      <c r="AZ8" s="196"/>
      <c r="BA8" s="211" t="s">
        <v>83</v>
      </c>
      <c r="BB8" s="213" t="s">
        <v>136</v>
      </c>
      <c r="BC8" s="197">
        <v>7200812</v>
      </c>
      <c r="BD8" s="196"/>
      <c r="BE8" s="211" t="s">
        <v>83</v>
      </c>
      <c r="BF8" s="213" t="s">
        <v>137</v>
      </c>
      <c r="BG8" s="197">
        <v>7300664</v>
      </c>
      <c r="BH8" s="196"/>
      <c r="BI8" s="211" t="s">
        <v>83</v>
      </c>
      <c r="BJ8" s="213" t="s">
        <v>138</v>
      </c>
      <c r="BK8" s="197">
        <v>7901360</v>
      </c>
      <c r="BL8" s="196"/>
      <c r="BM8" s="211" t="s">
        <v>83</v>
      </c>
      <c r="BN8" s="221" t="s">
        <v>139</v>
      </c>
      <c r="BO8" s="195">
        <v>7901182</v>
      </c>
      <c r="BP8" s="198"/>
      <c r="BQ8" s="222" t="s">
        <v>83</v>
      </c>
      <c r="BR8" s="221"/>
      <c r="BS8" s="195"/>
      <c r="BT8" s="198"/>
      <c r="BU8" s="222"/>
      <c r="BV8" s="221"/>
      <c r="BW8" s="195"/>
      <c r="BX8" s="198"/>
      <c r="BY8" s="222"/>
      <c r="BZ8" s="221"/>
      <c r="CA8" s="195"/>
      <c r="CB8" s="198"/>
      <c r="CC8" s="222"/>
      <c r="CD8" s="221"/>
      <c r="CE8" s="195"/>
      <c r="CF8" s="198"/>
      <c r="CG8" s="222"/>
      <c r="CH8" s="229" t="s">
        <v>140</v>
      </c>
      <c r="CI8" s="203" t="s">
        <v>141</v>
      </c>
      <c r="CJ8" s="69">
        <f t="shared" si="20"/>
        <v>0</v>
      </c>
      <c r="CK8" s="69">
        <f t="shared" si="21"/>
        <v>0</v>
      </c>
      <c r="CL8" s="69">
        <f t="shared" si="22"/>
        <v>0</v>
      </c>
      <c r="CM8" s="69">
        <f t="shared" si="23"/>
        <v>0</v>
      </c>
      <c r="CN8" s="69">
        <f t="shared" si="24"/>
        <v>0</v>
      </c>
      <c r="CO8" s="69">
        <f t="shared" si="25"/>
        <v>0</v>
      </c>
      <c r="CP8" s="69" t="str">
        <f t="shared" si="26"/>
        <v/>
      </c>
      <c r="CQ8" s="69" t="str">
        <f t="shared" si="27"/>
        <v/>
      </c>
      <c r="CR8" s="69" t="str">
        <f t="shared" si="28"/>
        <v/>
      </c>
      <c r="CS8" s="69" t="str">
        <f t="shared" si="29"/>
        <v/>
      </c>
      <c r="CT8" s="69">
        <f>SUMIF(CJ8:CS8,"&gt;0")</f>
        <v>0</v>
      </c>
      <c r="CU8" s="69">
        <f>IF(CV8&gt;0,ROUND(AVERAGE(CJ8:CS8),3),0)</f>
        <v>0</v>
      </c>
      <c r="CV8" s="69">
        <f t="shared" si="30"/>
        <v>6</v>
      </c>
      <c r="CW8" s="60"/>
      <c r="CX8" s="60"/>
      <c r="CY8" s="60"/>
      <c r="CZ8" s="60"/>
      <c r="DA8" s="60"/>
      <c r="DB8" s="60"/>
      <c r="DC8" s="60"/>
      <c r="DD8" s="60"/>
      <c r="DE8" s="60"/>
      <c r="DF8" s="60"/>
      <c r="DG8" s="60"/>
      <c r="DH8" s="60"/>
      <c r="DI8" s="60"/>
      <c r="DJ8" s="60"/>
      <c r="DK8" s="60"/>
      <c r="DL8" s="60"/>
      <c r="DM8" s="60"/>
      <c r="DN8" s="60"/>
      <c r="DO8" s="60"/>
      <c r="DP8" s="60"/>
      <c r="DQ8" s="60"/>
      <c r="DR8" s="60"/>
      <c r="DS8" s="60"/>
      <c r="DT8" s="60"/>
      <c r="DU8" s="60"/>
      <c r="DV8" s="60"/>
      <c r="DW8" s="60"/>
      <c r="DX8" s="60"/>
      <c r="DY8" s="60"/>
      <c r="DZ8" s="60"/>
      <c r="EA8" s="60"/>
      <c r="EB8" s="60"/>
      <c r="EC8" s="60"/>
      <c r="ED8" s="60"/>
      <c r="EE8" s="60"/>
      <c r="EF8" s="60"/>
      <c r="EG8" s="60"/>
      <c r="EH8" s="60"/>
      <c r="EI8" s="60"/>
      <c r="EJ8" s="60"/>
      <c r="EK8" s="60"/>
      <c r="EL8" s="60"/>
      <c r="EM8" s="60"/>
      <c r="EN8" s="60"/>
      <c r="EO8" s="60"/>
      <c r="EP8" s="60"/>
      <c r="EQ8" s="60"/>
      <c r="ER8" s="60"/>
      <c r="ES8" s="60"/>
      <c r="ET8" s="60"/>
      <c r="EU8" s="60"/>
      <c r="EV8" s="60"/>
      <c r="EW8" s="60"/>
      <c r="EX8" s="60"/>
      <c r="EY8" s="60"/>
      <c r="EZ8" s="60"/>
      <c r="FA8" s="60"/>
      <c r="FB8" s="60"/>
      <c r="FC8" s="60"/>
      <c r="FD8" s="60"/>
      <c r="FE8" s="60"/>
      <c r="FF8" s="60"/>
      <c r="FG8" s="60"/>
      <c r="FH8" s="60"/>
      <c r="FI8" s="60"/>
      <c r="FJ8" s="60"/>
      <c r="FK8" s="60"/>
      <c r="FL8" s="60"/>
      <c r="FM8" s="60"/>
      <c r="FN8" s="60"/>
      <c r="FO8" s="60"/>
      <c r="FP8" s="60"/>
      <c r="FQ8" s="60"/>
      <c r="FR8" s="60"/>
      <c r="FS8" s="60"/>
      <c r="FT8" s="60"/>
      <c r="FU8" s="60"/>
      <c r="FV8" s="60"/>
      <c r="FW8" s="60"/>
      <c r="FX8" s="60"/>
      <c r="FY8" s="60"/>
      <c r="FZ8" s="60"/>
      <c r="GA8" s="60"/>
      <c r="GB8" s="60"/>
      <c r="GC8" s="60"/>
      <c r="GD8" s="60"/>
      <c r="GE8" s="60"/>
      <c r="GF8" s="60"/>
      <c r="GG8" s="60"/>
      <c r="GH8" s="60"/>
      <c r="GI8" s="60"/>
      <c r="GJ8" s="60"/>
      <c r="GK8" s="60"/>
      <c r="GL8" s="60"/>
      <c r="GM8" s="60"/>
      <c r="GN8" s="60"/>
      <c r="GO8" s="60"/>
      <c r="GP8" s="60"/>
      <c r="GQ8" s="60"/>
      <c r="GR8" s="60"/>
      <c r="GS8" s="60"/>
      <c r="GT8" s="60"/>
      <c r="GU8" s="60"/>
      <c r="GV8" s="60"/>
      <c r="GW8" s="60"/>
      <c r="GX8" s="60"/>
      <c r="GY8" s="60"/>
      <c r="GZ8" s="60"/>
      <c r="HA8" s="60"/>
      <c r="HB8" s="60"/>
      <c r="HC8" s="60"/>
      <c r="HD8" s="60"/>
      <c r="HE8" s="60"/>
      <c r="HF8" s="60"/>
      <c r="HG8" s="60"/>
      <c r="HH8" s="60"/>
      <c r="HI8" s="60"/>
      <c r="HJ8" s="60"/>
      <c r="HK8" s="60"/>
      <c r="HL8" s="60"/>
      <c r="HM8" s="60"/>
      <c r="HN8" s="60"/>
      <c r="HO8" s="60"/>
      <c r="HP8" s="60"/>
      <c r="HQ8" s="60"/>
      <c r="HR8" s="60"/>
      <c r="HS8" s="60"/>
      <c r="HT8" s="60"/>
      <c r="HU8" s="60"/>
      <c r="HV8" s="60"/>
      <c r="HW8" s="60"/>
      <c r="HX8" s="60"/>
      <c r="HY8" s="60"/>
      <c r="HZ8" s="60"/>
      <c r="IA8" s="60"/>
      <c r="IB8" s="60"/>
      <c r="IC8" s="60"/>
      <c r="ID8" s="60"/>
      <c r="IE8" s="60"/>
      <c r="IF8" s="60"/>
      <c r="IG8" s="60"/>
      <c r="IH8" s="60"/>
      <c r="II8" s="60"/>
      <c r="IJ8" s="60"/>
      <c r="IK8" s="60"/>
      <c r="IL8" s="60"/>
      <c r="IM8" s="60"/>
      <c r="IN8" s="60"/>
      <c r="IO8" s="60"/>
      <c r="IP8" s="60"/>
      <c r="IQ8" s="60"/>
      <c r="IR8" s="60"/>
      <c r="IS8" s="60"/>
      <c r="IT8" s="60"/>
      <c r="IU8" s="60"/>
      <c r="IV8" s="60"/>
    </row>
    <row r="9" spans="1:256">
      <c r="A9" s="20">
        <v>4</v>
      </c>
      <c r="B9" s="21">
        <f t="shared" si="0"/>
        <v>1</v>
      </c>
      <c r="C9" s="24">
        <f t="shared" si="1"/>
        <v>56.665999999999997</v>
      </c>
      <c r="D9" s="193" t="s">
        <v>95</v>
      </c>
      <c r="E9" s="193"/>
      <c r="F9" s="193"/>
      <c r="G9" s="98">
        <f t="shared" si="2"/>
        <v>4</v>
      </c>
      <c r="H9" s="71">
        <f t="shared" si="3"/>
        <v>0</v>
      </c>
      <c r="I9" s="21" t="str">
        <f t="shared" si="4"/>
        <v/>
      </c>
      <c r="J9" s="76">
        <f t="shared" si="5"/>
        <v>56.665999999999997</v>
      </c>
      <c r="K9" s="77">
        <f t="shared" si="6"/>
        <v>5</v>
      </c>
      <c r="L9" s="109">
        <v>56</v>
      </c>
      <c r="M9" s="110">
        <v>68</v>
      </c>
      <c r="N9" s="110">
        <v>61</v>
      </c>
      <c r="O9" s="110">
        <v>57</v>
      </c>
      <c r="P9" s="110">
        <v>58</v>
      </c>
      <c r="Q9" s="25">
        <f t="shared" si="7"/>
        <v>5.6</v>
      </c>
      <c r="R9" s="26">
        <f t="shared" si="7"/>
        <v>6.8</v>
      </c>
      <c r="S9" s="26">
        <f t="shared" si="7"/>
        <v>6.1</v>
      </c>
      <c r="T9" s="26">
        <f t="shared" si="7"/>
        <v>5.7</v>
      </c>
      <c r="U9" s="26">
        <f t="shared" si="7"/>
        <v>5.8</v>
      </c>
      <c r="V9" s="95">
        <f t="shared" si="8"/>
        <v>17.600000000000001</v>
      </c>
      <c r="W9" s="27">
        <f t="shared" si="9"/>
        <v>29.332999999999998</v>
      </c>
      <c r="X9" s="28">
        <f t="shared" si="10"/>
        <v>5</v>
      </c>
      <c r="Y9" s="109">
        <v>58</v>
      </c>
      <c r="Z9" s="110">
        <v>75</v>
      </c>
      <c r="AA9" s="110">
        <v>64</v>
      </c>
      <c r="AB9" s="110">
        <v>58</v>
      </c>
      <c r="AC9" s="110">
        <v>60</v>
      </c>
      <c r="AD9" s="29">
        <f t="shared" si="11"/>
        <v>5.8</v>
      </c>
      <c r="AE9" s="30">
        <f t="shared" si="11"/>
        <v>7.5</v>
      </c>
      <c r="AF9" s="30">
        <f t="shared" si="11"/>
        <v>6.4</v>
      </c>
      <c r="AG9" s="30">
        <f t="shared" si="11"/>
        <v>5.8</v>
      </c>
      <c r="AH9" s="30">
        <f t="shared" si="11"/>
        <v>6</v>
      </c>
      <c r="AI9" s="96">
        <f t="shared" si="12"/>
        <v>18.200000000000003</v>
      </c>
      <c r="AJ9" s="31">
        <f t="shared" si="13"/>
        <v>30.332999999999998</v>
      </c>
      <c r="AK9" s="32">
        <f t="shared" si="14"/>
        <v>4</v>
      </c>
      <c r="AL9" s="38">
        <v>1</v>
      </c>
      <c r="AM9" s="72">
        <f t="shared" si="15"/>
        <v>2</v>
      </c>
      <c r="AN9" s="37">
        <f t="shared" si="16"/>
        <v>3</v>
      </c>
      <c r="AO9" s="36">
        <f t="shared" si="17"/>
        <v>56.665999999999997</v>
      </c>
      <c r="AP9" s="43">
        <f t="shared" si="18"/>
        <v>5</v>
      </c>
      <c r="AQ9" s="36"/>
      <c r="AR9" s="36"/>
      <c r="AS9" s="206">
        <f t="shared" si="19"/>
        <v>0</v>
      </c>
      <c r="AT9" s="213" t="s">
        <v>119</v>
      </c>
      <c r="AU9" s="195" t="s">
        <v>120</v>
      </c>
      <c r="AV9" s="196"/>
      <c r="AW9" s="211" t="s">
        <v>83</v>
      </c>
      <c r="AX9" s="213" t="s">
        <v>121</v>
      </c>
      <c r="AY9" s="197" t="s">
        <v>122</v>
      </c>
      <c r="AZ9" s="196"/>
      <c r="BA9" s="211" t="s">
        <v>83</v>
      </c>
      <c r="BB9" s="213" t="s">
        <v>123</v>
      </c>
      <c r="BC9" s="197" t="s">
        <v>124</v>
      </c>
      <c r="BD9" s="196"/>
      <c r="BE9" s="211" t="s">
        <v>83</v>
      </c>
      <c r="BF9" s="213" t="s">
        <v>125</v>
      </c>
      <c r="BG9" s="197" t="s">
        <v>126</v>
      </c>
      <c r="BH9" s="196"/>
      <c r="BI9" s="211" t="s">
        <v>83</v>
      </c>
      <c r="BJ9" s="213"/>
      <c r="BK9" s="197"/>
      <c r="BL9" s="196"/>
      <c r="BM9" s="211"/>
      <c r="BN9" s="221"/>
      <c r="BO9" s="195"/>
      <c r="BP9" s="198"/>
      <c r="BQ9" s="222"/>
      <c r="BR9" s="221"/>
      <c r="BS9" s="195"/>
      <c r="BT9" s="198"/>
      <c r="BU9" s="222"/>
      <c r="BV9" s="221"/>
      <c r="BW9" s="195"/>
      <c r="BX9" s="198"/>
      <c r="BY9" s="222"/>
      <c r="BZ9" s="221"/>
      <c r="CA9" s="195"/>
      <c r="CB9" s="198"/>
      <c r="CC9" s="222"/>
      <c r="CD9" s="221"/>
      <c r="CE9" s="195"/>
      <c r="CF9" s="198"/>
      <c r="CG9" s="222"/>
      <c r="CH9" s="229" t="s">
        <v>127</v>
      </c>
      <c r="CI9" s="203" t="s">
        <v>125</v>
      </c>
      <c r="CJ9" s="69">
        <f t="shared" si="20"/>
        <v>0</v>
      </c>
      <c r="CK9" s="69">
        <f t="shared" si="21"/>
        <v>0</v>
      </c>
      <c r="CL9" s="69">
        <f t="shared" si="22"/>
        <v>0</v>
      </c>
      <c r="CM9" s="69">
        <f t="shared" si="23"/>
        <v>0</v>
      </c>
      <c r="CN9" s="69" t="str">
        <f t="shared" si="24"/>
        <v/>
      </c>
      <c r="CO9" s="69" t="str">
        <f t="shared" si="25"/>
        <v/>
      </c>
      <c r="CP9" s="69" t="str">
        <f t="shared" si="26"/>
        <v/>
      </c>
      <c r="CQ9" s="69" t="str">
        <f t="shared" si="27"/>
        <v/>
      </c>
      <c r="CR9" s="69" t="str">
        <f t="shared" si="28"/>
        <v/>
      </c>
      <c r="CS9" s="69" t="str">
        <f t="shared" si="29"/>
        <v/>
      </c>
      <c r="CT9" s="69">
        <f>SUMIF(CJ9:CS9,"&gt;0")</f>
        <v>0</v>
      </c>
      <c r="CU9" s="69">
        <f>IF(CV9&gt;0,ROUND(AVERAGE(CJ9:CS9),3),0)</f>
        <v>0</v>
      </c>
      <c r="CV9" s="69">
        <f t="shared" si="30"/>
        <v>4</v>
      </c>
    </row>
    <row r="10" spans="1:256" s="165" customFormat="1">
      <c r="A10" s="20">
        <v>2</v>
      </c>
      <c r="B10" s="21">
        <f t="shared" si="0"/>
        <v>1</v>
      </c>
      <c r="C10" s="24">
        <f t="shared" si="1"/>
        <v>53.667000000000002</v>
      </c>
      <c r="D10" s="194" t="s">
        <v>93</v>
      </c>
      <c r="E10" s="194"/>
      <c r="F10" s="194"/>
      <c r="G10" s="98">
        <f t="shared" si="2"/>
        <v>8</v>
      </c>
      <c r="H10" s="71">
        <f t="shared" si="3"/>
        <v>0</v>
      </c>
      <c r="I10" s="21" t="str">
        <f t="shared" si="4"/>
        <v/>
      </c>
      <c r="J10" s="76">
        <f t="shared" si="5"/>
        <v>53.667000000000002</v>
      </c>
      <c r="K10" s="77">
        <f t="shared" si="6"/>
        <v>6</v>
      </c>
      <c r="L10" s="109">
        <v>53</v>
      </c>
      <c r="M10" s="110">
        <v>51</v>
      </c>
      <c r="N10" s="110">
        <v>58</v>
      </c>
      <c r="O10" s="110">
        <v>51</v>
      </c>
      <c r="P10" s="110">
        <v>52</v>
      </c>
      <c r="Q10" s="25">
        <f t="shared" si="7"/>
        <v>5.3</v>
      </c>
      <c r="R10" s="26">
        <f t="shared" si="7"/>
        <v>5.0999999999999996</v>
      </c>
      <c r="S10" s="26">
        <f t="shared" si="7"/>
        <v>5.8</v>
      </c>
      <c r="T10" s="26">
        <f t="shared" si="7"/>
        <v>5.0999999999999996</v>
      </c>
      <c r="U10" s="26">
        <f t="shared" si="7"/>
        <v>5.2</v>
      </c>
      <c r="V10" s="163">
        <f t="shared" si="8"/>
        <v>15.599999999999996</v>
      </c>
      <c r="W10" s="27">
        <f t="shared" si="9"/>
        <v>26</v>
      </c>
      <c r="X10" s="28">
        <f t="shared" si="10"/>
        <v>7</v>
      </c>
      <c r="Y10" s="109">
        <v>54</v>
      </c>
      <c r="Z10" s="110">
        <v>60</v>
      </c>
      <c r="AA10" s="110">
        <v>56</v>
      </c>
      <c r="AB10" s="110">
        <v>52</v>
      </c>
      <c r="AC10" s="110">
        <v>56</v>
      </c>
      <c r="AD10" s="29">
        <f t="shared" si="11"/>
        <v>5.4</v>
      </c>
      <c r="AE10" s="30">
        <f t="shared" si="11"/>
        <v>6</v>
      </c>
      <c r="AF10" s="30">
        <f t="shared" si="11"/>
        <v>5.6</v>
      </c>
      <c r="AG10" s="30">
        <f t="shared" si="11"/>
        <v>5.2</v>
      </c>
      <c r="AH10" s="30">
        <f t="shared" si="11"/>
        <v>5.6</v>
      </c>
      <c r="AI10" s="164">
        <f t="shared" si="12"/>
        <v>16.599999999999998</v>
      </c>
      <c r="AJ10" s="31">
        <f t="shared" si="13"/>
        <v>27.667000000000002</v>
      </c>
      <c r="AK10" s="32">
        <f t="shared" si="14"/>
        <v>7</v>
      </c>
      <c r="AL10" s="38">
        <v>0</v>
      </c>
      <c r="AM10" s="72">
        <f t="shared" si="15"/>
        <v>0</v>
      </c>
      <c r="AN10" s="37">
        <f t="shared" si="16"/>
        <v>0</v>
      </c>
      <c r="AO10" s="36">
        <f t="shared" si="17"/>
        <v>53.667000000000002</v>
      </c>
      <c r="AP10" s="43">
        <f t="shared" si="18"/>
        <v>6</v>
      </c>
      <c r="AQ10" s="36"/>
      <c r="AR10" s="36"/>
      <c r="AS10" s="206">
        <f t="shared" si="19"/>
        <v>0</v>
      </c>
      <c r="AT10" s="213" t="s">
        <v>101</v>
      </c>
      <c r="AU10" s="195">
        <v>7900158</v>
      </c>
      <c r="AV10" s="196"/>
      <c r="AW10" s="211" t="s">
        <v>83</v>
      </c>
      <c r="AX10" s="213" t="s">
        <v>102</v>
      </c>
      <c r="AY10" s="197">
        <v>8401786</v>
      </c>
      <c r="AZ10" s="196"/>
      <c r="BA10" s="211" t="s">
        <v>83</v>
      </c>
      <c r="BB10" s="213" t="s">
        <v>103</v>
      </c>
      <c r="BC10" s="197">
        <v>8001540</v>
      </c>
      <c r="BD10" s="196"/>
      <c r="BE10" s="211" t="s">
        <v>83</v>
      </c>
      <c r="BF10" s="213" t="s">
        <v>104</v>
      </c>
      <c r="BG10" s="197">
        <v>8403274</v>
      </c>
      <c r="BH10" s="196"/>
      <c r="BI10" s="211" t="s">
        <v>83</v>
      </c>
      <c r="BJ10" s="213" t="s">
        <v>105</v>
      </c>
      <c r="BK10" s="197">
        <v>8402344</v>
      </c>
      <c r="BL10" s="196"/>
      <c r="BM10" s="211" t="s">
        <v>83</v>
      </c>
      <c r="BN10" s="221" t="s">
        <v>106</v>
      </c>
      <c r="BO10" s="195">
        <v>8403196</v>
      </c>
      <c r="BP10" s="198"/>
      <c r="BQ10" s="222" t="s">
        <v>83</v>
      </c>
      <c r="BR10" s="221" t="s">
        <v>107</v>
      </c>
      <c r="BS10" s="195">
        <v>8002108</v>
      </c>
      <c r="BT10" s="198"/>
      <c r="BU10" s="222" t="s">
        <v>83</v>
      </c>
      <c r="BV10" s="221" t="s">
        <v>108</v>
      </c>
      <c r="BW10" s="195">
        <v>8001420</v>
      </c>
      <c r="BX10" s="198"/>
      <c r="BY10" s="222" t="s">
        <v>83</v>
      </c>
      <c r="BZ10" s="221"/>
      <c r="CA10" s="195"/>
      <c r="CB10" s="198"/>
      <c r="CC10" s="222"/>
      <c r="CD10" s="221"/>
      <c r="CE10" s="195"/>
      <c r="CF10" s="198"/>
      <c r="CG10" s="222"/>
      <c r="CH10" s="229" t="s">
        <v>109</v>
      </c>
      <c r="CI10" s="203" t="s">
        <v>110</v>
      </c>
      <c r="CJ10" s="69">
        <f t="shared" si="20"/>
        <v>0</v>
      </c>
      <c r="CK10" s="69">
        <f t="shared" si="21"/>
        <v>0</v>
      </c>
      <c r="CL10" s="69">
        <f t="shared" si="22"/>
        <v>0</v>
      </c>
      <c r="CM10" s="69">
        <f t="shared" si="23"/>
        <v>0</v>
      </c>
      <c r="CN10" s="69">
        <f t="shared" si="24"/>
        <v>0</v>
      </c>
      <c r="CO10" s="69">
        <f t="shared" si="25"/>
        <v>0</v>
      </c>
      <c r="CP10" s="69">
        <f t="shared" si="26"/>
        <v>0</v>
      </c>
      <c r="CQ10" s="69">
        <f t="shared" si="27"/>
        <v>0</v>
      </c>
      <c r="CR10" s="69" t="str">
        <f t="shared" si="28"/>
        <v/>
      </c>
      <c r="CS10" s="69" t="str">
        <f t="shared" si="29"/>
        <v/>
      </c>
      <c r="CT10" s="69">
        <f>SUMIF(CJ10:CS10,"&gt;0")</f>
        <v>0</v>
      </c>
      <c r="CU10" s="69">
        <f>IF(CV10&gt;0,ROUND(AVERAGE(CJ10:CS10),3),0)</f>
        <v>0</v>
      </c>
      <c r="CV10" s="236">
        <f t="shared" si="30"/>
        <v>8</v>
      </c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>
      <c r="A11" s="158">
        <v>5</v>
      </c>
      <c r="B11" s="159">
        <f t="shared" si="0"/>
        <v>1</v>
      </c>
      <c r="C11" s="24">
        <f t="shared" si="1"/>
        <v>53.5</v>
      </c>
      <c r="D11" s="193" t="s">
        <v>96</v>
      </c>
      <c r="E11" s="193"/>
      <c r="F11" s="193"/>
      <c r="G11" s="160">
        <f t="shared" si="2"/>
        <v>6</v>
      </c>
      <c r="H11" s="161">
        <f t="shared" si="3"/>
        <v>0</v>
      </c>
      <c r="I11" s="159" t="str">
        <f t="shared" si="4"/>
        <v/>
      </c>
      <c r="J11" s="162">
        <f t="shared" si="5"/>
        <v>53.5</v>
      </c>
      <c r="K11" s="235">
        <f t="shared" si="6"/>
        <v>7</v>
      </c>
      <c r="L11" s="140">
        <v>54</v>
      </c>
      <c r="M11" s="141">
        <v>57</v>
      </c>
      <c r="N11" s="141">
        <v>53</v>
      </c>
      <c r="O11" s="141">
        <v>50</v>
      </c>
      <c r="P11" s="141">
        <v>50</v>
      </c>
      <c r="Q11" s="142">
        <f t="shared" si="7"/>
        <v>5.4</v>
      </c>
      <c r="R11" s="143">
        <f t="shared" si="7"/>
        <v>5.7</v>
      </c>
      <c r="S11" s="143">
        <f t="shared" si="7"/>
        <v>5.3</v>
      </c>
      <c r="T11" s="143">
        <f t="shared" si="7"/>
        <v>5</v>
      </c>
      <c r="U11" s="143">
        <f t="shared" si="7"/>
        <v>5</v>
      </c>
      <c r="V11" s="144">
        <f t="shared" si="8"/>
        <v>15.700000000000003</v>
      </c>
      <c r="W11" s="145">
        <f t="shared" si="9"/>
        <v>26.167000000000002</v>
      </c>
      <c r="X11" s="146">
        <f t="shared" si="10"/>
        <v>6</v>
      </c>
      <c r="Y11" s="140">
        <v>59</v>
      </c>
      <c r="Z11" s="141">
        <v>64</v>
      </c>
      <c r="AA11" s="141">
        <v>56</v>
      </c>
      <c r="AB11" s="141">
        <v>50</v>
      </c>
      <c r="AC11" s="141">
        <v>55</v>
      </c>
      <c r="AD11" s="147">
        <f t="shared" si="11"/>
        <v>5.9</v>
      </c>
      <c r="AE11" s="148">
        <f t="shared" si="11"/>
        <v>6.4</v>
      </c>
      <c r="AF11" s="148">
        <f t="shared" si="11"/>
        <v>5.6</v>
      </c>
      <c r="AG11" s="148">
        <f t="shared" si="11"/>
        <v>5</v>
      </c>
      <c r="AH11" s="148">
        <f t="shared" si="11"/>
        <v>5.5</v>
      </c>
      <c r="AI11" s="149">
        <f t="shared" si="12"/>
        <v>17</v>
      </c>
      <c r="AJ11" s="150">
        <f t="shared" si="13"/>
        <v>28.332999999999998</v>
      </c>
      <c r="AK11" s="151">
        <f t="shared" si="14"/>
        <v>6</v>
      </c>
      <c r="AL11" s="152">
        <v>0</v>
      </c>
      <c r="AM11" s="153">
        <f t="shared" si="15"/>
        <v>1</v>
      </c>
      <c r="AN11" s="154">
        <f t="shared" si="16"/>
        <v>1</v>
      </c>
      <c r="AO11" s="155">
        <f t="shared" si="17"/>
        <v>53.5</v>
      </c>
      <c r="AP11" s="156">
        <f t="shared" si="18"/>
        <v>7</v>
      </c>
      <c r="AQ11" s="36"/>
      <c r="AR11" s="36"/>
      <c r="AS11" s="207">
        <f t="shared" si="19"/>
        <v>0</v>
      </c>
      <c r="AT11" s="214" t="s">
        <v>128</v>
      </c>
      <c r="AU11" s="200">
        <v>7800498</v>
      </c>
      <c r="AV11" s="201"/>
      <c r="AW11" s="215" t="s">
        <v>83</v>
      </c>
      <c r="AX11" s="214" t="s">
        <v>129</v>
      </c>
      <c r="AY11" s="199">
        <v>8906186</v>
      </c>
      <c r="AZ11" s="201"/>
      <c r="BA11" s="215" t="s">
        <v>83</v>
      </c>
      <c r="BB11" s="214" t="s">
        <v>130</v>
      </c>
      <c r="BC11" s="199">
        <v>8604976</v>
      </c>
      <c r="BD11" s="201"/>
      <c r="BE11" s="215" t="s">
        <v>83</v>
      </c>
      <c r="BF11" s="214" t="s">
        <v>146</v>
      </c>
      <c r="BG11" s="199">
        <v>8806624</v>
      </c>
      <c r="BH11" s="201"/>
      <c r="BI11" s="215" t="s">
        <v>83</v>
      </c>
      <c r="BJ11" s="214" t="s">
        <v>131</v>
      </c>
      <c r="BK11" s="199">
        <v>8906196</v>
      </c>
      <c r="BL11" s="201"/>
      <c r="BM11" s="215" t="s">
        <v>83</v>
      </c>
      <c r="BN11" s="223" t="s">
        <v>132</v>
      </c>
      <c r="BO11" s="200">
        <v>8906198</v>
      </c>
      <c r="BP11" s="202"/>
      <c r="BQ11" s="224" t="s">
        <v>83</v>
      </c>
      <c r="BR11" s="223"/>
      <c r="BS11" s="200"/>
      <c r="BT11" s="202"/>
      <c r="BU11" s="224"/>
      <c r="BV11" s="223"/>
      <c r="BW11" s="200"/>
      <c r="BX11" s="202"/>
      <c r="BY11" s="224"/>
      <c r="BZ11" s="223"/>
      <c r="CA11" s="200"/>
      <c r="CB11" s="202"/>
      <c r="CC11" s="224"/>
      <c r="CD11" s="223"/>
      <c r="CE11" s="200"/>
      <c r="CF11" s="202"/>
      <c r="CG11" s="224"/>
      <c r="CH11" s="230" t="s">
        <v>133</v>
      </c>
      <c r="CI11" s="204" t="s">
        <v>128</v>
      </c>
      <c r="CJ11" s="157">
        <f t="shared" si="20"/>
        <v>0</v>
      </c>
      <c r="CK11" s="157">
        <f t="shared" si="21"/>
        <v>0</v>
      </c>
      <c r="CL11" s="157">
        <f t="shared" si="22"/>
        <v>0</v>
      </c>
      <c r="CM11" s="157">
        <f t="shared" si="23"/>
        <v>0</v>
      </c>
      <c r="CN11" s="157">
        <f t="shared" si="24"/>
        <v>0</v>
      </c>
      <c r="CO11" s="157">
        <f t="shared" si="25"/>
        <v>0</v>
      </c>
      <c r="CP11" s="157" t="str">
        <f t="shared" si="26"/>
        <v/>
      </c>
      <c r="CQ11" s="157" t="str">
        <f t="shared" si="27"/>
        <v/>
      </c>
      <c r="CR11" s="157" t="str">
        <f t="shared" si="28"/>
        <v/>
      </c>
      <c r="CS11" s="157" t="str">
        <f t="shared" si="29"/>
        <v/>
      </c>
      <c r="CT11" s="157">
        <f>SUMIF(CJ11:CS11,"&gt;0")</f>
        <v>0</v>
      </c>
      <c r="CU11" s="157">
        <f>IF(CV11&gt;0,ROUND(AVERAGE(CJ11:CS11),3),0)</f>
        <v>0</v>
      </c>
      <c r="CV11" s="157">
        <f t="shared" si="30"/>
        <v>6</v>
      </c>
    </row>
    <row r="12" spans="1:256">
      <c r="A12" s="97">
        <v>8</v>
      </c>
      <c r="B12" s="21">
        <f t="shared" ref="B12:B29" si="31">IF(F12="BM","BM",RANK(AS12,AS$5:AS$29))</f>
        <v>1</v>
      </c>
      <c r="C12" s="24">
        <f t="shared" ref="C12:C29" si="32">+AQ12+AR12</f>
        <v>0</v>
      </c>
      <c r="D12" s="193"/>
      <c r="E12" s="193"/>
      <c r="F12" s="193"/>
      <c r="G12" s="98">
        <f t="shared" ref="G12:G29" si="33">CV12</f>
        <v>0</v>
      </c>
      <c r="H12" s="71">
        <f t="shared" ref="H12:H29" si="34">+CU12</f>
        <v>0</v>
      </c>
      <c r="I12" s="21" t="str">
        <f t="shared" ref="I12:I29" si="35">IF(H12&gt;0,RANK(H12,H$5:H$29),"")</f>
        <v/>
      </c>
      <c r="J12" s="76">
        <f t="shared" ref="J12:J29" si="36">AO12</f>
        <v>0</v>
      </c>
      <c r="K12" s="77">
        <f t="shared" ref="K12:K29" si="37">IF(AO12&gt;0,AP12,0)</f>
        <v>0</v>
      </c>
      <c r="L12" s="109"/>
      <c r="M12" s="110"/>
      <c r="N12" s="110"/>
      <c r="O12" s="110"/>
      <c r="P12" s="110"/>
      <c r="Q12" s="25">
        <f t="shared" ref="Q12:Q29" si="38">+L12/10</f>
        <v>0</v>
      </c>
      <c r="R12" s="26">
        <f t="shared" ref="R12:R29" si="39">+M12/10</f>
        <v>0</v>
      </c>
      <c r="S12" s="26">
        <f t="shared" ref="S12:S29" si="40">+N12/10</f>
        <v>0</v>
      </c>
      <c r="T12" s="26">
        <f t="shared" ref="T12:T29" si="41">+O12/10</f>
        <v>0</v>
      </c>
      <c r="U12" s="26">
        <f t="shared" ref="U12:U29" si="42">+P12/10</f>
        <v>0</v>
      </c>
      <c r="V12" s="95">
        <f t="shared" ref="V12:V29" si="43">SUM(Q12:U12)-MAX(Q12:U12)-MIN(Q12:U12)</f>
        <v>0</v>
      </c>
      <c r="W12" s="27">
        <f t="shared" ref="W12:W29" si="44">ROUND(V12/3*5,3)</f>
        <v>0</v>
      </c>
      <c r="X12" s="28">
        <f t="shared" ref="X12:X29" si="45">RANK(W12,$W$5:$W$29)</f>
        <v>8</v>
      </c>
      <c r="Y12" s="109"/>
      <c r="Z12" s="110"/>
      <c r="AA12" s="110"/>
      <c r="AB12" s="110"/>
      <c r="AC12" s="110"/>
      <c r="AD12" s="29">
        <f t="shared" ref="AD12:AD29" si="46">+Y12/10</f>
        <v>0</v>
      </c>
      <c r="AE12" s="30">
        <f t="shared" ref="AE12:AE29" si="47">+Z12/10</f>
        <v>0</v>
      </c>
      <c r="AF12" s="30">
        <f t="shared" ref="AF12:AF29" si="48">+AA12/10</f>
        <v>0</v>
      </c>
      <c r="AG12" s="30">
        <f t="shared" ref="AG12:AG29" si="49">+AB12/10</f>
        <v>0</v>
      </c>
      <c r="AH12" s="30">
        <f t="shared" ref="AH12:AH29" si="50">+AC12/10</f>
        <v>0</v>
      </c>
      <c r="AI12" s="96">
        <f t="shared" ref="AI12:AI29" si="51">SUM(AD12:AH12)-MAX(AD12:AH12)-MIN(AD12:AH12)</f>
        <v>0</v>
      </c>
      <c r="AJ12" s="31">
        <f t="shared" ref="AJ12:AJ29" si="52">ROUND(AI12/3*5,3)</f>
        <v>0</v>
      </c>
      <c r="AK12" s="32">
        <f t="shared" ref="AK12:AK29" si="53">RANK(AJ12,$AJ$5:$AJ$29)</f>
        <v>8</v>
      </c>
      <c r="AL12" s="38">
        <v>0</v>
      </c>
      <c r="AM12" s="72">
        <f t="shared" ref="AM12:AM29" si="54">IF(AND(CV12&lt;9,CV12&gt;3),4-(CV12*0.5),0)</f>
        <v>0</v>
      </c>
      <c r="AN12" s="37">
        <f t="shared" ref="AN12:AN29" si="55">+AM12+AL12</f>
        <v>0</v>
      </c>
      <c r="AO12" s="36">
        <f t="shared" ref="AO12:AO29" si="56">+W12+AJ12-AN12</f>
        <v>0</v>
      </c>
      <c r="AP12" s="43">
        <f t="shared" ref="AP12:AP29" si="57">RANK(AO12,$AO$5:$AO$29)</f>
        <v>8</v>
      </c>
      <c r="AQ12" s="36">
        <f t="shared" ref="AQ12:AQ29" si="58">ROUND((+AO12*$C$2)/100,3)</f>
        <v>0</v>
      </c>
      <c r="AR12" s="36">
        <f t="shared" ref="AR12:AR29" si="59">ROUND((+H12*$C$1)/100,3)</f>
        <v>0</v>
      </c>
      <c r="AS12" s="206">
        <f t="shared" ref="AS12:AS29" si="60">IF(F12="BM",0,+AQ12+AR12)</f>
        <v>0</v>
      </c>
      <c r="AT12" s="213"/>
      <c r="AU12" s="195"/>
      <c r="AV12" s="196"/>
      <c r="AW12" s="211"/>
      <c r="AX12" s="213"/>
      <c r="AY12" s="197"/>
      <c r="AZ12" s="196"/>
      <c r="BA12" s="211"/>
      <c r="BB12" s="213"/>
      <c r="BC12" s="197"/>
      <c r="BD12" s="196"/>
      <c r="BE12" s="211"/>
      <c r="BF12" s="213"/>
      <c r="BG12" s="197"/>
      <c r="BH12" s="196"/>
      <c r="BI12" s="211"/>
      <c r="BJ12" s="213"/>
      <c r="BK12" s="197"/>
      <c r="BL12" s="196"/>
      <c r="BM12" s="211"/>
      <c r="BN12" s="221"/>
      <c r="BO12" s="195"/>
      <c r="BP12" s="198"/>
      <c r="BQ12" s="222"/>
      <c r="BR12" s="221"/>
      <c r="BS12" s="195"/>
      <c r="BT12" s="198"/>
      <c r="BU12" s="222"/>
      <c r="BV12" s="221"/>
      <c r="BW12" s="195"/>
      <c r="BX12" s="198"/>
      <c r="BY12" s="222"/>
      <c r="BZ12" s="221"/>
      <c r="CA12" s="195"/>
      <c r="CB12" s="198"/>
      <c r="CC12" s="222"/>
      <c r="CD12" s="221"/>
      <c r="CE12" s="195"/>
      <c r="CF12" s="198"/>
      <c r="CG12" s="222"/>
      <c r="CH12" s="229"/>
      <c r="CI12" s="203"/>
      <c r="CJ12" s="69" t="str">
        <f t="shared" ref="CJ12:CJ29" si="61">IF(AW12&gt;"",AV12,"")</f>
        <v/>
      </c>
      <c r="CK12" s="69" t="str">
        <f t="shared" ref="CK12:CK29" si="62">IF(BA12&gt;"",AZ12,"")</f>
        <v/>
      </c>
      <c r="CL12" s="69" t="str">
        <f t="shared" ref="CL12:CL29" si="63">IF(BE12&gt;"",BD12,"")</f>
        <v/>
      </c>
      <c r="CM12" s="69" t="str">
        <f t="shared" ref="CM12:CM29" si="64">IF(BI12&gt;"",BH12,"")</f>
        <v/>
      </c>
      <c r="CN12" s="69" t="str">
        <f t="shared" ref="CN12:CN29" si="65">IF(BM12&gt;"",BL12,"")</f>
        <v/>
      </c>
      <c r="CO12" s="69" t="str">
        <f t="shared" ref="CO12:CO29" si="66">IF(BQ12&gt;"",BP12,"")</f>
        <v/>
      </c>
      <c r="CP12" s="69" t="str">
        <f t="shared" ref="CP12:CP29" si="67">IF(BU12&gt;"",BT12,"")</f>
        <v/>
      </c>
      <c r="CQ12" s="69" t="str">
        <f t="shared" ref="CQ12:CQ29" si="68">IF(BY12&gt;"",BX12,"")</f>
        <v/>
      </c>
      <c r="CR12" s="69" t="str">
        <f t="shared" ref="CR12:CR29" si="69">IF(CC12&gt;"",CB12,"")</f>
        <v/>
      </c>
      <c r="CS12" s="69" t="str">
        <f t="shared" ref="CS12:CS29" si="70">IF(CG12&gt;"",CF12,"")</f>
        <v/>
      </c>
      <c r="CT12" s="69">
        <f t="shared" ref="CT12:CT29" si="71">SUMIF(CJ12:CS12,"&gt;0")</f>
        <v>0</v>
      </c>
      <c r="CU12" s="69">
        <f t="shared" ref="CU12:CU29" si="72">IF(CV12&gt;0,ROUND(AVERAGE(CJ12:CS12),3),0)</f>
        <v>0</v>
      </c>
      <c r="CV12" s="69">
        <f t="shared" ref="CV12:CV29" si="73">COUNTIF(CJ12:CS12,"&gt;-0,1")</f>
        <v>0</v>
      </c>
      <c r="CW12" s="60"/>
      <c r="CX12" s="60"/>
      <c r="CY12" s="60"/>
      <c r="CZ12" s="60"/>
      <c r="DA12" s="60"/>
      <c r="DB12" s="60"/>
    </row>
    <row r="13" spans="1:256">
      <c r="A13" s="97">
        <v>9</v>
      </c>
      <c r="B13" s="21">
        <f t="shared" si="31"/>
        <v>1</v>
      </c>
      <c r="C13" s="24">
        <f t="shared" si="32"/>
        <v>0</v>
      </c>
      <c r="D13" s="193"/>
      <c r="E13" s="193"/>
      <c r="F13" s="193"/>
      <c r="G13" s="98">
        <f t="shared" si="33"/>
        <v>0</v>
      </c>
      <c r="H13" s="71">
        <f t="shared" si="34"/>
        <v>0</v>
      </c>
      <c r="I13" s="21" t="str">
        <f t="shared" si="35"/>
        <v/>
      </c>
      <c r="J13" s="76">
        <f t="shared" si="36"/>
        <v>0</v>
      </c>
      <c r="K13" s="77">
        <f t="shared" si="37"/>
        <v>0</v>
      </c>
      <c r="L13" s="109"/>
      <c r="M13" s="110"/>
      <c r="N13" s="110"/>
      <c r="O13" s="110"/>
      <c r="P13" s="110"/>
      <c r="Q13" s="25">
        <f t="shared" si="38"/>
        <v>0</v>
      </c>
      <c r="R13" s="26">
        <f t="shared" si="39"/>
        <v>0</v>
      </c>
      <c r="S13" s="26">
        <f t="shared" si="40"/>
        <v>0</v>
      </c>
      <c r="T13" s="26">
        <f t="shared" si="41"/>
        <v>0</v>
      </c>
      <c r="U13" s="26">
        <f t="shared" si="42"/>
        <v>0</v>
      </c>
      <c r="V13" s="95">
        <f t="shared" si="43"/>
        <v>0</v>
      </c>
      <c r="W13" s="27">
        <f t="shared" si="44"/>
        <v>0</v>
      </c>
      <c r="X13" s="28">
        <f t="shared" si="45"/>
        <v>8</v>
      </c>
      <c r="Y13" s="109"/>
      <c r="Z13" s="110"/>
      <c r="AA13" s="110"/>
      <c r="AB13" s="110"/>
      <c r="AC13" s="110"/>
      <c r="AD13" s="29">
        <f t="shared" si="46"/>
        <v>0</v>
      </c>
      <c r="AE13" s="30">
        <f t="shared" si="47"/>
        <v>0</v>
      </c>
      <c r="AF13" s="30">
        <f t="shared" si="48"/>
        <v>0</v>
      </c>
      <c r="AG13" s="30">
        <f t="shared" si="49"/>
        <v>0</v>
      </c>
      <c r="AH13" s="30">
        <f t="shared" si="50"/>
        <v>0</v>
      </c>
      <c r="AI13" s="96">
        <f t="shared" si="51"/>
        <v>0</v>
      </c>
      <c r="AJ13" s="31">
        <f t="shared" si="52"/>
        <v>0</v>
      </c>
      <c r="AK13" s="32">
        <f t="shared" si="53"/>
        <v>8</v>
      </c>
      <c r="AL13" s="38">
        <v>0</v>
      </c>
      <c r="AM13" s="72">
        <f t="shared" si="54"/>
        <v>0</v>
      </c>
      <c r="AN13" s="37">
        <f t="shared" si="55"/>
        <v>0</v>
      </c>
      <c r="AO13" s="36">
        <f t="shared" si="56"/>
        <v>0</v>
      </c>
      <c r="AP13" s="43">
        <f t="shared" si="57"/>
        <v>8</v>
      </c>
      <c r="AQ13" s="36">
        <f t="shared" si="58"/>
        <v>0</v>
      </c>
      <c r="AR13" s="36">
        <f t="shared" si="59"/>
        <v>0</v>
      </c>
      <c r="AS13" s="206">
        <f t="shared" si="60"/>
        <v>0</v>
      </c>
      <c r="AT13" s="213"/>
      <c r="AU13" s="195"/>
      <c r="AV13" s="196"/>
      <c r="AW13" s="211"/>
      <c r="AX13" s="213"/>
      <c r="AY13" s="197"/>
      <c r="AZ13" s="196"/>
      <c r="BA13" s="211"/>
      <c r="BB13" s="213"/>
      <c r="BC13" s="197"/>
      <c r="BD13" s="196"/>
      <c r="BE13" s="211"/>
      <c r="BF13" s="213"/>
      <c r="BG13" s="197"/>
      <c r="BH13" s="196"/>
      <c r="BI13" s="211"/>
      <c r="BJ13" s="213"/>
      <c r="BK13" s="197"/>
      <c r="BL13" s="196"/>
      <c r="BM13" s="211"/>
      <c r="BN13" s="221"/>
      <c r="BO13" s="195"/>
      <c r="BP13" s="198"/>
      <c r="BQ13" s="222"/>
      <c r="BR13" s="221"/>
      <c r="BS13" s="195"/>
      <c r="BT13" s="198"/>
      <c r="BU13" s="222"/>
      <c r="BV13" s="221"/>
      <c r="BW13" s="195"/>
      <c r="BX13" s="198"/>
      <c r="BY13" s="222"/>
      <c r="BZ13" s="221"/>
      <c r="CA13" s="195"/>
      <c r="CB13" s="198"/>
      <c r="CC13" s="222"/>
      <c r="CD13" s="221"/>
      <c r="CE13" s="195"/>
      <c r="CF13" s="198"/>
      <c r="CG13" s="222"/>
      <c r="CH13" s="229"/>
      <c r="CI13" s="203"/>
      <c r="CJ13" s="69" t="str">
        <f t="shared" si="61"/>
        <v/>
      </c>
      <c r="CK13" s="69" t="str">
        <f t="shared" si="62"/>
        <v/>
      </c>
      <c r="CL13" s="69" t="str">
        <f t="shared" si="63"/>
        <v/>
      </c>
      <c r="CM13" s="69" t="str">
        <f t="shared" si="64"/>
        <v/>
      </c>
      <c r="CN13" s="69" t="str">
        <f t="shared" si="65"/>
        <v/>
      </c>
      <c r="CO13" s="69" t="str">
        <f t="shared" si="66"/>
        <v/>
      </c>
      <c r="CP13" s="69" t="str">
        <f t="shared" si="67"/>
        <v/>
      </c>
      <c r="CQ13" s="69" t="str">
        <f t="shared" si="68"/>
        <v/>
      </c>
      <c r="CR13" s="69" t="str">
        <f t="shared" si="69"/>
        <v/>
      </c>
      <c r="CS13" s="69" t="str">
        <f t="shared" si="70"/>
        <v/>
      </c>
      <c r="CT13" s="69">
        <f t="shared" si="71"/>
        <v>0</v>
      </c>
      <c r="CU13" s="69">
        <f t="shared" si="72"/>
        <v>0</v>
      </c>
      <c r="CV13" s="69">
        <f t="shared" si="73"/>
        <v>0</v>
      </c>
      <c r="CW13" s="60"/>
      <c r="CX13" s="60"/>
      <c r="CY13" s="60"/>
      <c r="CZ13" s="60"/>
      <c r="DA13" s="60"/>
      <c r="DB13" s="60"/>
    </row>
    <row r="14" spans="1:256">
      <c r="A14" s="97">
        <v>10</v>
      </c>
      <c r="B14" s="21">
        <f t="shared" si="31"/>
        <v>1</v>
      </c>
      <c r="C14" s="24">
        <f t="shared" si="32"/>
        <v>0</v>
      </c>
      <c r="D14" s="193"/>
      <c r="E14" s="193"/>
      <c r="F14" s="193"/>
      <c r="G14" s="98">
        <f t="shared" si="33"/>
        <v>0</v>
      </c>
      <c r="H14" s="71">
        <f t="shared" si="34"/>
        <v>0</v>
      </c>
      <c r="I14" s="21" t="str">
        <f t="shared" si="35"/>
        <v/>
      </c>
      <c r="J14" s="76">
        <f t="shared" si="36"/>
        <v>0</v>
      </c>
      <c r="K14" s="77">
        <f t="shared" si="37"/>
        <v>0</v>
      </c>
      <c r="L14" s="109"/>
      <c r="M14" s="110"/>
      <c r="N14" s="110"/>
      <c r="O14" s="110"/>
      <c r="P14" s="110"/>
      <c r="Q14" s="25">
        <f t="shared" si="38"/>
        <v>0</v>
      </c>
      <c r="R14" s="26">
        <f t="shared" si="39"/>
        <v>0</v>
      </c>
      <c r="S14" s="26">
        <f t="shared" si="40"/>
        <v>0</v>
      </c>
      <c r="T14" s="26">
        <f t="shared" si="41"/>
        <v>0</v>
      </c>
      <c r="U14" s="26">
        <f t="shared" si="42"/>
        <v>0</v>
      </c>
      <c r="V14" s="95">
        <f t="shared" si="43"/>
        <v>0</v>
      </c>
      <c r="W14" s="27">
        <f t="shared" si="44"/>
        <v>0</v>
      </c>
      <c r="X14" s="28">
        <f t="shared" si="45"/>
        <v>8</v>
      </c>
      <c r="Y14" s="109"/>
      <c r="Z14" s="110"/>
      <c r="AA14" s="110"/>
      <c r="AB14" s="110"/>
      <c r="AC14" s="110"/>
      <c r="AD14" s="29">
        <f t="shared" si="46"/>
        <v>0</v>
      </c>
      <c r="AE14" s="30">
        <f t="shared" si="47"/>
        <v>0</v>
      </c>
      <c r="AF14" s="30">
        <f t="shared" si="48"/>
        <v>0</v>
      </c>
      <c r="AG14" s="30">
        <f t="shared" si="49"/>
        <v>0</v>
      </c>
      <c r="AH14" s="30">
        <f t="shared" si="50"/>
        <v>0</v>
      </c>
      <c r="AI14" s="96">
        <f t="shared" si="51"/>
        <v>0</v>
      </c>
      <c r="AJ14" s="31">
        <f t="shared" si="52"/>
        <v>0</v>
      </c>
      <c r="AK14" s="32">
        <f t="shared" si="53"/>
        <v>8</v>
      </c>
      <c r="AL14" s="38">
        <v>0</v>
      </c>
      <c r="AM14" s="72">
        <f t="shared" si="54"/>
        <v>0</v>
      </c>
      <c r="AN14" s="37">
        <f t="shared" si="55"/>
        <v>0</v>
      </c>
      <c r="AO14" s="36">
        <f t="shared" si="56"/>
        <v>0</v>
      </c>
      <c r="AP14" s="43">
        <f t="shared" si="57"/>
        <v>8</v>
      </c>
      <c r="AQ14" s="36">
        <f t="shared" si="58"/>
        <v>0</v>
      </c>
      <c r="AR14" s="36">
        <f t="shared" si="59"/>
        <v>0</v>
      </c>
      <c r="AS14" s="206">
        <f t="shared" si="60"/>
        <v>0</v>
      </c>
      <c r="AT14" s="213"/>
      <c r="AU14" s="195"/>
      <c r="AV14" s="196"/>
      <c r="AW14" s="211"/>
      <c r="AX14" s="213"/>
      <c r="AY14" s="197"/>
      <c r="AZ14" s="196"/>
      <c r="BA14" s="211"/>
      <c r="BB14" s="213"/>
      <c r="BC14" s="197"/>
      <c r="BD14" s="196"/>
      <c r="BE14" s="211"/>
      <c r="BF14" s="213"/>
      <c r="BG14" s="197"/>
      <c r="BH14" s="196"/>
      <c r="BI14" s="211"/>
      <c r="BJ14" s="213"/>
      <c r="BK14" s="197"/>
      <c r="BL14" s="196"/>
      <c r="BM14" s="211"/>
      <c r="BN14" s="221"/>
      <c r="BO14" s="195"/>
      <c r="BP14" s="198"/>
      <c r="BQ14" s="222"/>
      <c r="BR14" s="221"/>
      <c r="BS14" s="195"/>
      <c r="BT14" s="198"/>
      <c r="BU14" s="222"/>
      <c r="BV14" s="221"/>
      <c r="BW14" s="195"/>
      <c r="BX14" s="198"/>
      <c r="BY14" s="222"/>
      <c r="BZ14" s="221"/>
      <c r="CA14" s="195"/>
      <c r="CB14" s="198"/>
      <c r="CC14" s="222"/>
      <c r="CD14" s="221"/>
      <c r="CE14" s="195"/>
      <c r="CF14" s="198"/>
      <c r="CG14" s="222"/>
      <c r="CH14" s="229"/>
      <c r="CI14" s="203"/>
      <c r="CJ14" s="69" t="str">
        <f t="shared" si="61"/>
        <v/>
      </c>
      <c r="CK14" s="69" t="str">
        <f t="shared" si="62"/>
        <v/>
      </c>
      <c r="CL14" s="69" t="str">
        <f t="shared" si="63"/>
        <v/>
      </c>
      <c r="CM14" s="69" t="str">
        <f t="shared" si="64"/>
        <v/>
      </c>
      <c r="CN14" s="69" t="str">
        <f t="shared" si="65"/>
        <v/>
      </c>
      <c r="CO14" s="69" t="str">
        <f t="shared" si="66"/>
        <v/>
      </c>
      <c r="CP14" s="69" t="str">
        <f t="shared" si="67"/>
        <v/>
      </c>
      <c r="CQ14" s="69" t="str">
        <f t="shared" si="68"/>
        <v/>
      </c>
      <c r="CR14" s="69" t="str">
        <f t="shared" si="69"/>
        <v/>
      </c>
      <c r="CS14" s="69" t="str">
        <f t="shared" si="70"/>
        <v/>
      </c>
      <c r="CT14" s="69">
        <f t="shared" si="71"/>
        <v>0</v>
      </c>
      <c r="CU14" s="69">
        <f t="shared" si="72"/>
        <v>0</v>
      </c>
      <c r="CV14" s="69">
        <f t="shared" si="73"/>
        <v>0</v>
      </c>
      <c r="CW14" s="60"/>
      <c r="CX14" s="60"/>
      <c r="CY14" s="60"/>
      <c r="CZ14" s="60"/>
      <c r="DA14" s="60"/>
      <c r="DB14" s="60"/>
    </row>
    <row r="15" spans="1:256">
      <c r="A15" s="97">
        <v>11</v>
      </c>
      <c r="B15" s="21">
        <f t="shared" si="31"/>
        <v>1</v>
      </c>
      <c r="C15" s="24">
        <f t="shared" si="32"/>
        <v>0</v>
      </c>
      <c r="D15" s="193"/>
      <c r="E15" s="193"/>
      <c r="F15" s="193"/>
      <c r="G15" s="98">
        <f t="shared" si="33"/>
        <v>0</v>
      </c>
      <c r="H15" s="71">
        <f t="shared" si="34"/>
        <v>0</v>
      </c>
      <c r="I15" s="21" t="str">
        <f t="shared" si="35"/>
        <v/>
      </c>
      <c r="J15" s="76">
        <f t="shared" si="36"/>
        <v>0</v>
      </c>
      <c r="K15" s="77">
        <f t="shared" si="37"/>
        <v>0</v>
      </c>
      <c r="L15" s="109"/>
      <c r="M15" s="110"/>
      <c r="N15" s="110"/>
      <c r="O15" s="110"/>
      <c r="P15" s="110"/>
      <c r="Q15" s="25">
        <f t="shared" si="38"/>
        <v>0</v>
      </c>
      <c r="R15" s="26">
        <f t="shared" si="39"/>
        <v>0</v>
      </c>
      <c r="S15" s="26">
        <f t="shared" si="40"/>
        <v>0</v>
      </c>
      <c r="T15" s="26">
        <f t="shared" si="41"/>
        <v>0</v>
      </c>
      <c r="U15" s="26">
        <f t="shared" si="42"/>
        <v>0</v>
      </c>
      <c r="V15" s="95">
        <f t="shared" si="43"/>
        <v>0</v>
      </c>
      <c r="W15" s="27">
        <f t="shared" si="44"/>
        <v>0</v>
      </c>
      <c r="X15" s="28">
        <f t="shared" si="45"/>
        <v>8</v>
      </c>
      <c r="Y15" s="109"/>
      <c r="Z15" s="110"/>
      <c r="AA15" s="110"/>
      <c r="AB15" s="110"/>
      <c r="AC15" s="110"/>
      <c r="AD15" s="29">
        <f t="shared" si="46"/>
        <v>0</v>
      </c>
      <c r="AE15" s="30">
        <f t="shared" si="47"/>
        <v>0</v>
      </c>
      <c r="AF15" s="30">
        <f t="shared" si="48"/>
        <v>0</v>
      </c>
      <c r="AG15" s="30">
        <f t="shared" si="49"/>
        <v>0</v>
      </c>
      <c r="AH15" s="30">
        <f t="shared" si="50"/>
        <v>0</v>
      </c>
      <c r="AI15" s="96">
        <f t="shared" si="51"/>
        <v>0</v>
      </c>
      <c r="AJ15" s="31">
        <f t="shared" si="52"/>
        <v>0</v>
      </c>
      <c r="AK15" s="32">
        <f t="shared" si="53"/>
        <v>8</v>
      </c>
      <c r="AL15" s="38">
        <v>0</v>
      </c>
      <c r="AM15" s="72">
        <f t="shared" si="54"/>
        <v>0</v>
      </c>
      <c r="AN15" s="37">
        <f t="shared" si="55"/>
        <v>0</v>
      </c>
      <c r="AO15" s="36">
        <f t="shared" si="56"/>
        <v>0</v>
      </c>
      <c r="AP15" s="43">
        <f t="shared" si="57"/>
        <v>8</v>
      </c>
      <c r="AQ15" s="36">
        <f t="shared" si="58"/>
        <v>0</v>
      </c>
      <c r="AR15" s="36">
        <f t="shared" si="59"/>
        <v>0</v>
      </c>
      <c r="AS15" s="206">
        <f t="shared" si="60"/>
        <v>0</v>
      </c>
      <c r="AT15" s="213"/>
      <c r="AU15" s="195"/>
      <c r="AV15" s="196"/>
      <c r="AW15" s="211"/>
      <c r="AX15" s="213"/>
      <c r="AY15" s="197"/>
      <c r="AZ15" s="196"/>
      <c r="BA15" s="211"/>
      <c r="BB15" s="213"/>
      <c r="BC15" s="197"/>
      <c r="BD15" s="196"/>
      <c r="BE15" s="211"/>
      <c r="BF15" s="213"/>
      <c r="BG15" s="197"/>
      <c r="BH15" s="196"/>
      <c r="BI15" s="211"/>
      <c r="BJ15" s="213"/>
      <c r="BK15" s="197"/>
      <c r="BL15" s="196"/>
      <c r="BM15" s="211"/>
      <c r="BN15" s="221"/>
      <c r="BO15" s="195"/>
      <c r="BP15" s="198"/>
      <c r="BQ15" s="222"/>
      <c r="BR15" s="221"/>
      <c r="BS15" s="195"/>
      <c r="BT15" s="198"/>
      <c r="BU15" s="222"/>
      <c r="BV15" s="221"/>
      <c r="BW15" s="195"/>
      <c r="BX15" s="198"/>
      <c r="BY15" s="222"/>
      <c r="BZ15" s="221"/>
      <c r="CA15" s="195"/>
      <c r="CB15" s="198"/>
      <c r="CC15" s="222"/>
      <c r="CD15" s="221"/>
      <c r="CE15" s="195"/>
      <c r="CF15" s="198"/>
      <c r="CG15" s="222"/>
      <c r="CH15" s="229"/>
      <c r="CI15" s="203"/>
      <c r="CJ15" s="69" t="str">
        <f t="shared" si="61"/>
        <v/>
      </c>
      <c r="CK15" s="69" t="str">
        <f t="shared" si="62"/>
        <v/>
      </c>
      <c r="CL15" s="69" t="str">
        <f t="shared" si="63"/>
        <v/>
      </c>
      <c r="CM15" s="69" t="str">
        <f t="shared" si="64"/>
        <v/>
      </c>
      <c r="CN15" s="69" t="str">
        <f t="shared" si="65"/>
        <v/>
      </c>
      <c r="CO15" s="69" t="str">
        <f t="shared" si="66"/>
        <v/>
      </c>
      <c r="CP15" s="69" t="str">
        <f t="shared" si="67"/>
        <v/>
      </c>
      <c r="CQ15" s="69" t="str">
        <f t="shared" si="68"/>
        <v/>
      </c>
      <c r="CR15" s="69" t="str">
        <f t="shared" si="69"/>
        <v/>
      </c>
      <c r="CS15" s="69" t="str">
        <f t="shared" si="70"/>
        <v/>
      </c>
      <c r="CT15" s="69">
        <f t="shared" si="71"/>
        <v>0</v>
      </c>
      <c r="CU15" s="69">
        <f t="shared" si="72"/>
        <v>0</v>
      </c>
      <c r="CV15" s="69">
        <f t="shared" si="73"/>
        <v>0</v>
      </c>
      <c r="CW15" s="60"/>
      <c r="CX15" s="60"/>
      <c r="CY15" s="60"/>
      <c r="CZ15" s="60"/>
      <c r="DA15" s="60"/>
      <c r="DB15" s="60"/>
    </row>
    <row r="16" spans="1:256">
      <c r="A16" s="97">
        <v>12</v>
      </c>
      <c r="B16" s="21">
        <f t="shared" si="31"/>
        <v>1</v>
      </c>
      <c r="C16" s="24">
        <f t="shared" si="32"/>
        <v>0</v>
      </c>
      <c r="D16" s="193"/>
      <c r="E16" s="193"/>
      <c r="F16" s="193"/>
      <c r="G16" s="98">
        <f t="shared" si="33"/>
        <v>0</v>
      </c>
      <c r="H16" s="71">
        <f t="shared" si="34"/>
        <v>0</v>
      </c>
      <c r="I16" s="21" t="str">
        <f t="shared" si="35"/>
        <v/>
      </c>
      <c r="J16" s="76">
        <f t="shared" si="36"/>
        <v>0</v>
      </c>
      <c r="K16" s="77">
        <f t="shared" si="37"/>
        <v>0</v>
      </c>
      <c r="L16" s="109"/>
      <c r="M16" s="110"/>
      <c r="N16" s="110"/>
      <c r="O16" s="110"/>
      <c r="P16" s="110"/>
      <c r="Q16" s="25">
        <f t="shared" si="38"/>
        <v>0</v>
      </c>
      <c r="R16" s="26">
        <f t="shared" si="39"/>
        <v>0</v>
      </c>
      <c r="S16" s="26">
        <f t="shared" si="40"/>
        <v>0</v>
      </c>
      <c r="T16" s="26">
        <f t="shared" si="41"/>
        <v>0</v>
      </c>
      <c r="U16" s="26">
        <f t="shared" si="42"/>
        <v>0</v>
      </c>
      <c r="V16" s="95">
        <f t="shared" si="43"/>
        <v>0</v>
      </c>
      <c r="W16" s="27">
        <f t="shared" si="44"/>
        <v>0</v>
      </c>
      <c r="X16" s="28">
        <f t="shared" si="45"/>
        <v>8</v>
      </c>
      <c r="Y16" s="109"/>
      <c r="Z16" s="110"/>
      <c r="AA16" s="110"/>
      <c r="AB16" s="110"/>
      <c r="AC16" s="110"/>
      <c r="AD16" s="29">
        <f t="shared" si="46"/>
        <v>0</v>
      </c>
      <c r="AE16" s="30">
        <f t="shared" si="47"/>
        <v>0</v>
      </c>
      <c r="AF16" s="30">
        <f t="shared" si="48"/>
        <v>0</v>
      </c>
      <c r="AG16" s="30">
        <f t="shared" si="49"/>
        <v>0</v>
      </c>
      <c r="AH16" s="30">
        <f t="shared" si="50"/>
        <v>0</v>
      </c>
      <c r="AI16" s="96">
        <f t="shared" si="51"/>
        <v>0</v>
      </c>
      <c r="AJ16" s="31">
        <f t="shared" si="52"/>
        <v>0</v>
      </c>
      <c r="AK16" s="32">
        <f t="shared" si="53"/>
        <v>8</v>
      </c>
      <c r="AL16" s="38">
        <v>0</v>
      </c>
      <c r="AM16" s="72">
        <f t="shared" si="54"/>
        <v>0</v>
      </c>
      <c r="AN16" s="37">
        <f t="shared" si="55"/>
        <v>0</v>
      </c>
      <c r="AO16" s="36">
        <f t="shared" si="56"/>
        <v>0</v>
      </c>
      <c r="AP16" s="43">
        <f t="shared" si="57"/>
        <v>8</v>
      </c>
      <c r="AQ16" s="36">
        <f t="shared" si="58"/>
        <v>0</v>
      </c>
      <c r="AR16" s="36">
        <f t="shared" si="59"/>
        <v>0</v>
      </c>
      <c r="AS16" s="206">
        <f t="shared" si="60"/>
        <v>0</v>
      </c>
      <c r="AT16" s="213"/>
      <c r="AU16" s="195"/>
      <c r="AV16" s="196"/>
      <c r="AW16" s="211"/>
      <c r="AX16" s="213"/>
      <c r="AY16" s="197"/>
      <c r="AZ16" s="196"/>
      <c r="BA16" s="211"/>
      <c r="BB16" s="213"/>
      <c r="BC16" s="197"/>
      <c r="BD16" s="196"/>
      <c r="BE16" s="211"/>
      <c r="BF16" s="213"/>
      <c r="BG16" s="197"/>
      <c r="BH16" s="196"/>
      <c r="BI16" s="211"/>
      <c r="BJ16" s="213"/>
      <c r="BK16" s="197"/>
      <c r="BL16" s="196"/>
      <c r="BM16" s="211"/>
      <c r="BN16" s="221"/>
      <c r="BO16" s="195"/>
      <c r="BP16" s="198"/>
      <c r="BQ16" s="222"/>
      <c r="BR16" s="221"/>
      <c r="BS16" s="195"/>
      <c r="BT16" s="198"/>
      <c r="BU16" s="222"/>
      <c r="BV16" s="221"/>
      <c r="BW16" s="195"/>
      <c r="BX16" s="198"/>
      <c r="BY16" s="222"/>
      <c r="BZ16" s="221"/>
      <c r="CA16" s="195"/>
      <c r="CB16" s="198"/>
      <c r="CC16" s="222"/>
      <c r="CD16" s="221"/>
      <c r="CE16" s="195"/>
      <c r="CF16" s="198"/>
      <c r="CG16" s="222"/>
      <c r="CH16" s="229"/>
      <c r="CI16" s="203"/>
      <c r="CJ16" s="69" t="str">
        <f t="shared" si="61"/>
        <v/>
      </c>
      <c r="CK16" s="69" t="str">
        <f t="shared" si="62"/>
        <v/>
      </c>
      <c r="CL16" s="69" t="str">
        <f t="shared" si="63"/>
        <v/>
      </c>
      <c r="CM16" s="69" t="str">
        <f t="shared" si="64"/>
        <v/>
      </c>
      <c r="CN16" s="69" t="str">
        <f t="shared" si="65"/>
        <v/>
      </c>
      <c r="CO16" s="69" t="str">
        <f t="shared" si="66"/>
        <v/>
      </c>
      <c r="CP16" s="69" t="str">
        <f t="shared" si="67"/>
        <v/>
      </c>
      <c r="CQ16" s="69" t="str">
        <f t="shared" si="68"/>
        <v/>
      </c>
      <c r="CR16" s="69" t="str">
        <f t="shared" si="69"/>
        <v/>
      </c>
      <c r="CS16" s="69" t="str">
        <f t="shared" si="70"/>
        <v/>
      </c>
      <c r="CT16" s="69">
        <f t="shared" si="71"/>
        <v>0</v>
      </c>
      <c r="CU16" s="69">
        <f t="shared" si="72"/>
        <v>0</v>
      </c>
      <c r="CV16" s="69">
        <f t="shared" si="73"/>
        <v>0</v>
      </c>
      <c r="CW16" s="60"/>
      <c r="CX16" s="60"/>
      <c r="CY16" s="60"/>
      <c r="CZ16" s="60"/>
      <c r="DA16" s="60"/>
      <c r="DB16" s="60"/>
    </row>
    <row r="17" spans="1:106">
      <c r="A17" s="97">
        <v>13</v>
      </c>
      <c r="B17" s="21">
        <f t="shared" si="31"/>
        <v>1</v>
      </c>
      <c r="C17" s="24">
        <f t="shared" si="32"/>
        <v>0</v>
      </c>
      <c r="D17" s="193"/>
      <c r="E17" s="193"/>
      <c r="F17" s="193"/>
      <c r="G17" s="98">
        <f t="shared" si="33"/>
        <v>0</v>
      </c>
      <c r="H17" s="71">
        <f t="shared" si="34"/>
        <v>0</v>
      </c>
      <c r="I17" s="21" t="str">
        <f t="shared" si="35"/>
        <v/>
      </c>
      <c r="J17" s="76">
        <f t="shared" si="36"/>
        <v>0</v>
      </c>
      <c r="K17" s="77">
        <f t="shared" si="37"/>
        <v>0</v>
      </c>
      <c r="L17" s="109"/>
      <c r="M17" s="110"/>
      <c r="N17" s="110"/>
      <c r="O17" s="110"/>
      <c r="P17" s="110"/>
      <c r="Q17" s="25">
        <f t="shared" si="38"/>
        <v>0</v>
      </c>
      <c r="R17" s="26">
        <f t="shared" si="39"/>
        <v>0</v>
      </c>
      <c r="S17" s="26">
        <f t="shared" si="40"/>
        <v>0</v>
      </c>
      <c r="T17" s="26">
        <f t="shared" si="41"/>
        <v>0</v>
      </c>
      <c r="U17" s="26">
        <f t="shared" si="42"/>
        <v>0</v>
      </c>
      <c r="V17" s="95">
        <f t="shared" si="43"/>
        <v>0</v>
      </c>
      <c r="W17" s="27">
        <f t="shared" si="44"/>
        <v>0</v>
      </c>
      <c r="X17" s="28">
        <f t="shared" si="45"/>
        <v>8</v>
      </c>
      <c r="Y17" s="109"/>
      <c r="Z17" s="110"/>
      <c r="AA17" s="110"/>
      <c r="AB17" s="110"/>
      <c r="AC17" s="110"/>
      <c r="AD17" s="29">
        <f t="shared" si="46"/>
        <v>0</v>
      </c>
      <c r="AE17" s="30">
        <f t="shared" si="47"/>
        <v>0</v>
      </c>
      <c r="AF17" s="30">
        <f t="shared" si="48"/>
        <v>0</v>
      </c>
      <c r="AG17" s="30">
        <f t="shared" si="49"/>
        <v>0</v>
      </c>
      <c r="AH17" s="30">
        <f t="shared" si="50"/>
        <v>0</v>
      </c>
      <c r="AI17" s="96">
        <f t="shared" si="51"/>
        <v>0</v>
      </c>
      <c r="AJ17" s="31">
        <f t="shared" si="52"/>
        <v>0</v>
      </c>
      <c r="AK17" s="32">
        <f t="shared" si="53"/>
        <v>8</v>
      </c>
      <c r="AL17" s="38">
        <v>0</v>
      </c>
      <c r="AM17" s="72">
        <f t="shared" si="54"/>
        <v>0</v>
      </c>
      <c r="AN17" s="37">
        <f t="shared" si="55"/>
        <v>0</v>
      </c>
      <c r="AO17" s="36">
        <f t="shared" si="56"/>
        <v>0</v>
      </c>
      <c r="AP17" s="43">
        <f t="shared" si="57"/>
        <v>8</v>
      </c>
      <c r="AQ17" s="36">
        <f t="shared" si="58"/>
        <v>0</v>
      </c>
      <c r="AR17" s="36">
        <f t="shared" si="59"/>
        <v>0</v>
      </c>
      <c r="AS17" s="206">
        <f t="shared" si="60"/>
        <v>0</v>
      </c>
      <c r="AT17" s="213"/>
      <c r="AU17" s="195"/>
      <c r="AV17" s="196"/>
      <c r="AW17" s="211"/>
      <c r="AX17" s="213"/>
      <c r="AY17" s="197"/>
      <c r="AZ17" s="196"/>
      <c r="BA17" s="211"/>
      <c r="BB17" s="213"/>
      <c r="BC17" s="197"/>
      <c r="BD17" s="196"/>
      <c r="BE17" s="211"/>
      <c r="BF17" s="213"/>
      <c r="BG17" s="197"/>
      <c r="BH17" s="196"/>
      <c r="BI17" s="211"/>
      <c r="BJ17" s="213"/>
      <c r="BK17" s="197"/>
      <c r="BL17" s="196"/>
      <c r="BM17" s="211"/>
      <c r="BN17" s="221"/>
      <c r="BO17" s="195"/>
      <c r="BP17" s="198"/>
      <c r="BQ17" s="222"/>
      <c r="BR17" s="221"/>
      <c r="BS17" s="195"/>
      <c r="BT17" s="198"/>
      <c r="BU17" s="222"/>
      <c r="BV17" s="221"/>
      <c r="BW17" s="195"/>
      <c r="BX17" s="198"/>
      <c r="BY17" s="222"/>
      <c r="BZ17" s="221"/>
      <c r="CA17" s="195"/>
      <c r="CB17" s="198"/>
      <c r="CC17" s="222"/>
      <c r="CD17" s="221"/>
      <c r="CE17" s="195"/>
      <c r="CF17" s="198"/>
      <c r="CG17" s="222"/>
      <c r="CH17" s="229"/>
      <c r="CI17" s="203"/>
      <c r="CJ17" s="69" t="str">
        <f t="shared" si="61"/>
        <v/>
      </c>
      <c r="CK17" s="69" t="str">
        <f t="shared" si="62"/>
        <v/>
      </c>
      <c r="CL17" s="69" t="str">
        <f t="shared" si="63"/>
        <v/>
      </c>
      <c r="CM17" s="69" t="str">
        <f t="shared" si="64"/>
        <v/>
      </c>
      <c r="CN17" s="69" t="str">
        <f t="shared" si="65"/>
        <v/>
      </c>
      <c r="CO17" s="69" t="str">
        <f t="shared" si="66"/>
        <v/>
      </c>
      <c r="CP17" s="69" t="str">
        <f t="shared" si="67"/>
        <v/>
      </c>
      <c r="CQ17" s="69" t="str">
        <f t="shared" si="68"/>
        <v/>
      </c>
      <c r="CR17" s="69" t="str">
        <f t="shared" si="69"/>
        <v/>
      </c>
      <c r="CS17" s="69" t="str">
        <f t="shared" si="70"/>
        <v/>
      </c>
      <c r="CT17" s="69">
        <f t="shared" si="71"/>
        <v>0</v>
      </c>
      <c r="CU17" s="69">
        <f t="shared" si="72"/>
        <v>0</v>
      </c>
      <c r="CV17" s="69">
        <f t="shared" si="73"/>
        <v>0</v>
      </c>
      <c r="CW17" s="60"/>
      <c r="CX17" s="60"/>
      <c r="CY17" s="60"/>
      <c r="CZ17" s="60"/>
      <c r="DA17" s="60"/>
      <c r="DB17" s="60"/>
    </row>
    <row r="18" spans="1:106">
      <c r="A18" s="97">
        <v>14</v>
      </c>
      <c r="B18" s="21">
        <f t="shared" si="31"/>
        <v>1</v>
      </c>
      <c r="C18" s="24">
        <f t="shared" si="32"/>
        <v>0</v>
      </c>
      <c r="D18" s="193"/>
      <c r="E18" s="193"/>
      <c r="F18" s="193"/>
      <c r="G18" s="98">
        <f t="shared" si="33"/>
        <v>0</v>
      </c>
      <c r="H18" s="71">
        <f t="shared" si="34"/>
        <v>0</v>
      </c>
      <c r="I18" s="21" t="str">
        <f t="shared" si="35"/>
        <v/>
      </c>
      <c r="J18" s="76">
        <f t="shared" si="36"/>
        <v>0</v>
      </c>
      <c r="K18" s="77">
        <f t="shared" si="37"/>
        <v>0</v>
      </c>
      <c r="L18" s="109"/>
      <c r="M18" s="110"/>
      <c r="N18" s="110"/>
      <c r="O18" s="110"/>
      <c r="P18" s="110"/>
      <c r="Q18" s="25">
        <f t="shared" si="38"/>
        <v>0</v>
      </c>
      <c r="R18" s="26">
        <f t="shared" si="39"/>
        <v>0</v>
      </c>
      <c r="S18" s="26">
        <f t="shared" si="40"/>
        <v>0</v>
      </c>
      <c r="T18" s="26">
        <f t="shared" si="41"/>
        <v>0</v>
      </c>
      <c r="U18" s="26">
        <f t="shared" si="42"/>
        <v>0</v>
      </c>
      <c r="V18" s="95">
        <f t="shared" si="43"/>
        <v>0</v>
      </c>
      <c r="W18" s="27">
        <f t="shared" si="44"/>
        <v>0</v>
      </c>
      <c r="X18" s="28">
        <f t="shared" si="45"/>
        <v>8</v>
      </c>
      <c r="Y18" s="109"/>
      <c r="Z18" s="110"/>
      <c r="AA18" s="110"/>
      <c r="AB18" s="110"/>
      <c r="AC18" s="110"/>
      <c r="AD18" s="29">
        <f t="shared" si="46"/>
        <v>0</v>
      </c>
      <c r="AE18" s="30">
        <f t="shared" si="47"/>
        <v>0</v>
      </c>
      <c r="AF18" s="30">
        <f t="shared" si="48"/>
        <v>0</v>
      </c>
      <c r="AG18" s="30">
        <f t="shared" si="49"/>
        <v>0</v>
      </c>
      <c r="AH18" s="30">
        <f t="shared" si="50"/>
        <v>0</v>
      </c>
      <c r="AI18" s="96">
        <f t="shared" si="51"/>
        <v>0</v>
      </c>
      <c r="AJ18" s="31">
        <f t="shared" si="52"/>
        <v>0</v>
      </c>
      <c r="AK18" s="32">
        <f t="shared" si="53"/>
        <v>8</v>
      </c>
      <c r="AL18" s="38">
        <v>0</v>
      </c>
      <c r="AM18" s="72">
        <f t="shared" si="54"/>
        <v>0</v>
      </c>
      <c r="AN18" s="37">
        <f t="shared" si="55"/>
        <v>0</v>
      </c>
      <c r="AO18" s="36">
        <f t="shared" si="56"/>
        <v>0</v>
      </c>
      <c r="AP18" s="43">
        <f t="shared" si="57"/>
        <v>8</v>
      </c>
      <c r="AQ18" s="36">
        <f t="shared" si="58"/>
        <v>0</v>
      </c>
      <c r="AR18" s="36">
        <f t="shared" si="59"/>
        <v>0</v>
      </c>
      <c r="AS18" s="206">
        <f t="shared" si="60"/>
        <v>0</v>
      </c>
      <c r="AT18" s="213"/>
      <c r="AU18" s="195"/>
      <c r="AV18" s="196"/>
      <c r="AW18" s="211"/>
      <c r="AX18" s="213"/>
      <c r="AY18" s="197"/>
      <c r="AZ18" s="196"/>
      <c r="BA18" s="211"/>
      <c r="BB18" s="213"/>
      <c r="BC18" s="197"/>
      <c r="BD18" s="196"/>
      <c r="BE18" s="211"/>
      <c r="BF18" s="213"/>
      <c r="BG18" s="197"/>
      <c r="BH18" s="196"/>
      <c r="BI18" s="211"/>
      <c r="BJ18" s="213"/>
      <c r="BK18" s="197"/>
      <c r="BL18" s="196"/>
      <c r="BM18" s="211"/>
      <c r="BN18" s="221"/>
      <c r="BO18" s="195"/>
      <c r="BP18" s="198"/>
      <c r="BQ18" s="222"/>
      <c r="BR18" s="221"/>
      <c r="BS18" s="195"/>
      <c r="BT18" s="198"/>
      <c r="BU18" s="222"/>
      <c r="BV18" s="221"/>
      <c r="BW18" s="195"/>
      <c r="BX18" s="198"/>
      <c r="BY18" s="222"/>
      <c r="BZ18" s="221"/>
      <c r="CA18" s="195"/>
      <c r="CB18" s="198"/>
      <c r="CC18" s="222"/>
      <c r="CD18" s="221"/>
      <c r="CE18" s="195"/>
      <c r="CF18" s="198"/>
      <c r="CG18" s="222"/>
      <c r="CH18" s="229"/>
      <c r="CI18" s="203"/>
      <c r="CJ18" s="69" t="str">
        <f t="shared" si="61"/>
        <v/>
      </c>
      <c r="CK18" s="69" t="str">
        <f t="shared" si="62"/>
        <v/>
      </c>
      <c r="CL18" s="69" t="str">
        <f t="shared" si="63"/>
        <v/>
      </c>
      <c r="CM18" s="69" t="str">
        <f t="shared" si="64"/>
        <v/>
      </c>
      <c r="CN18" s="69" t="str">
        <f t="shared" si="65"/>
        <v/>
      </c>
      <c r="CO18" s="69" t="str">
        <f t="shared" si="66"/>
        <v/>
      </c>
      <c r="CP18" s="69" t="str">
        <f t="shared" si="67"/>
        <v/>
      </c>
      <c r="CQ18" s="69" t="str">
        <f t="shared" si="68"/>
        <v/>
      </c>
      <c r="CR18" s="69" t="str">
        <f t="shared" si="69"/>
        <v/>
      </c>
      <c r="CS18" s="69" t="str">
        <f t="shared" si="70"/>
        <v/>
      </c>
      <c r="CT18" s="69">
        <f t="shared" si="71"/>
        <v>0</v>
      </c>
      <c r="CU18" s="69">
        <f t="shared" si="72"/>
        <v>0</v>
      </c>
      <c r="CV18" s="69">
        <f t="shared" si="73"/>
        <v>0</v>
      </c>
      <c r="CW18" s="60"/>
      <c r="CX18" s="60"/>
      <c r="CY18" s="60"/>
      <c r="CZ18" s="60"/>
      <c r="DA18" s="60"/>
      <c r="DB18" s="60"/>
    </row>
    <row r="19" spans="1:106">
      <c r="A19" s="97">
        <v>15</v>
      </c>
      <c r="B19" s="21">
        <f t="shared" si="31"/>
        <v>1</v>
      </c>
      <c r="C19" s="24">
        <f t="shared" si="32"/>
        <v>0</v>
      </c>
      <c r="D19" s="193"/>
      <c r="E19" s="193"/>
      <c r="F19" s="193"/>
      <c r="G19" s="98">
        <f t="shared" si="33"/>
        <v>0</v>
      </c>
      <c r="H19" s="71">
        <f t="shared" si="34"/>
        <v>0</v>
      </c>
      <c r="I19" s="21" t="str">
        <f t="shared" si="35"/>
        <v/>
      </c>
      <c r="J19" s="76">
        <f t="shared" si="36"/>
        <v>0</v>
      </c>
      <c r="K19" s="77">
        <f t="shared" si="37"/>
        <v>0</v>
      </c>
      <c r="L19" s="109"/>
      <c r="M19" s="110"/>
      <c r="N19" s="110"/>
      <c r="O19" s="110"/>
      <c r="P19" s="110"/>
      <c r="Q19" s="25">
        <f t="shared" si="38"/>
        <v>0</v>
      </c>
      <c r="R19" s="26">
        <f t="shared" si="39"/>
        <v>0</v>
      </c>
      <c r="S19" s="26">
        <f t="shared" si="40"/>
        <v>0</v>
      </c>
      <c r="T19" s="26">
        <f t="shared" si="41"/>
        <v>0</v>
      </c>
      <c r="U19" s="26">
        <f t="shared" si="42"/>
        <v>0</v>
      </c>
      <c r="V19" s="95">
        <f t="shared" si="43"/>
        <v>0</v>
      </c>
      <c r="W19" s="27">
        <f t="shared" si="44"/>
        <v>0</v>
      </c>
      <c r="X19" s="28">
        <f t="shared" si="45"/>
        <v>8</v>
      </c>
      <c r="Y19" s="109"/>
      <c r="Z19" s="110"/>
      <c r="AA19" s="110"/>
      <c r="AB19" s="110"/>
      <c r="AC19" s="110"/>
      <c r="AD19" s="29">
        <f t="shared" si="46"/>
        <v>0</v>
      </c>
      <c r="AE19" s="30">
        <f t="shared" si="47"/>
        <v>0</v>
      </c>
      <c r="AF19" s="30">
        <f t="shared" si="48"/>
        <v>0</v>
      </c>
      <c r="AG19" s="30">
        <f t="shared" si="49"/>
        <v>0</v>
      </c>
      <c r="AH19" s="30">
        <f t="shared" si="50"/>
        <v>0</v>
      </c>
      <c r="AI19" s="96">
        <f t="shared" si="51"/>
        <v>0</v>
      </c>
      <c r="AJ19" s="31">
        <f t="shared" si="52"/>
        <v>0</v>
      </c>
      <c r="AK19" s="32">
        <f t="shared" si="53"/>
        <v>8</v>
      </c>
      <c r="AL19" s="38">
        <v>0</v>
      </c>
      <c r="AM19" s="72">
        <f t="shared" si="54"/>
        <v>0</v>
      </c>
      <c r="AN19" s="37">
        <f t="shared" si="55"/>
        <v>0</v>
      </c>
      <c r="AO19" s="36">
        <f t="shared" si="56"/>
        <v>0</v>
      </c>
      <c r="AP19" s="43">
        <f t="shared" si="57"/>
        <v>8</v>
      </c>
      <c r="AQ19" s="36">
        <f t="shared" si="58"/>
        <v>0</v>
      </c>
      <c r="AR19" s="36">
        <f t="shared" si="59"/>
        <v>0</v>
      </c>
      <c r="AS19" s="206">
        <f t="shared" si="60"/>
        <v>0</v>
      </c>
      <c r="AT19" s="213"/>
      <c r="AU19" s="195"/>
      <c r="AV19" s="196"/>
      <c r="AW19" s="211"/>
      <c r="AX19" s="213"/>
      <c r="AY19" s="197"/>
      <c r="AZ19" s="196"/>
      <c r="BA19" s="211"/>
      <c r="BB19" s="213"/>
      <c r="BC19" s="197"/>
      <c r="BD19" s="196"/>
      <c r="BE19" s="211"/>
      <c r="BF19" s="213"/>
      <c r="BG19" s="197"/>
      <c r="BH19" s="196"/>
      <c r="BI19" s="211"/>
      <c r="BJ19" s="213"/>
      <c r="BK19" s="197"/>
      <c r="BL19" s="196"/>
      <c r="BM19" s="211"/>
      <c r="BN19" s="221"/>
      <c r="BO19" s="195"/>
      <c r="BP19" s="198"/>
      <c r="BQ19" s="222"/>
      <c r="BR19" s="221"/>
      <c r="BS19" s="195"/>
      <c r="BT19" s="198"/>
      <c r="BU19" s="222"/>
      <c r="BV19" s="221"/>
      <c r="BW19" s="195"/>
      <c r="BX19" s="198"/>
      <c r="BY19" s="222"/>
      <c r="BZ19" s="221"/>
      <c r="CA19" s="195"/>
      <c r="CB19" s="198"/>
      <c r="CC19" s="222"/>
      <c r="CD19" s="221"/>
      <c r="CE19" s="195"/>
      <c r="CF19" s="198"/>
      <c r="CG19" s="222"/>
      <c r="CH19" s="229"/>
      <c r="CI19" s="203"/>
      <c r="CJ19" s="69" t="str">
        <f t="shared" si="61"/>
        <v/>
      </c>
      <c r="CK19" s="69" t="str">
        <f t="shared" si="62"/>
        <v/>
      </c>
      <c r="CL19" s="69" t="str">
        <f t="shared" si="63"/>
        <v/>
      </c>
      <c r="CM19" s="69" t="str">
        <f t="shared" si="64"/>
        <v/>
      </c>
      <c r="CN19" s="69" t="str">
        <f t="shared" si="65"/>
        <v/>
      </c>
      <c r="CO19" s="69" t="str">
        <f t="shared" si="66"/>
        <v/>
      </c>
      <c r="CP19" s="69" t="str">
        <f t="shared" si="67"/>
        <v/>
      </c>
      <c r="CQ19" s="69" t="str">
        <f t="shared" si="68"/>
        <v/>
      </c>
      <c r="CR19" s="69" t="str">
        <f t="shared" si="69"/>
        <v/>
      </c>
      <c r="CS19" s="69" t="str">
        <f t="shared" si="70"/>
        <v/>
      </c>
      <c r="CT19" s="69">
        <f t="shared" si="71"/>
        <v>0</v>
      </c>
      <c r="CU19" s="69">
        <f t="shared" si="72"/>
        <v>0</v>
      </c>
      <c r="CV19" s="69">
        <f t="shared" si="73"/>
        <v>0</v>
      </c>
      <c r="CW19" s="60"/>
      <c r="CX19" s="60"/>
      <c r="CY19" s="60"/>
      <c r="CZ19" s="60"/>
      <c r="DA19" s="60"/>
      <c r="DB19" s="60"/>
    </row>
    <row r="20" spans="1:106">
      <c r="A20" s="97">
        <v>16</v>
      </c>
      <c r="B20" s="21">
        <f t="shared" si="31"/>
        <v>1</v>
      </c>
      <c r="C20" s="24">
        <f t="shared" si="32"/>
        <v>0</v>
      </c>
      <c r="D20" s="193"/>
      <c r="E20" s="193"/>
      <c r="F20" s="193"/>
      <c r="G20" s="98">
        <f t="shared" si="33"/>
        <v>0</v>
      </c>
      <c r="H20" s="71">
        <f t="shared" si="34"/>
        <v>0</v>
      </c>
      <c r="I20" s="21" t="str">
        <f t="shared" si="35"/>
        <v/>
      </c>
      <c r="J20" s="76">
        <f t="shared" si="36"/>
        <v>0</v>
      </c>
      <c r="K20" s="77">
        <f t="shared" si="37"/>
        <v>0</v>
      </c>
      <c r="L20" s="109"/>
      <c r="M20" s="110"/>
      <c r="N20" s="110"/>
      <c r="O20" s="110"/>
      <c r="P20" s="110"/>
      <c r="Q20" s="25">
        <f t="shared" si="38"/>
        <v>0</v>
      </c>
      <c r="R20" s="26">
        <f t="shared" si="39"/>
        <v>0</v>
      </c>
      <c r="S20" s="26">
        <f t="shared" si="40"/>
        <v>0</v>
      </c>
      <c r="T20" s="26">
        <f t="shared" si="41"/>
        <v>0</v>
      </c>
      <c r="U20" s="26">
        <f t="shared" si="42"/>
        <v>0</v>
      </c>
      <c r="V20" s="95">
        <f t="shared" si="43"/>
        <v>0</v>
      </c>
      <c r="W20" s="27">
        <f t="shared" si="44"/>
        <v>0</v>
      </c>
      <c r="X20" s="28">
        <f t="shared" si="45"/>
        <v>8</v>
      </c>
      <c r="Y20" s="109"/>
      <c r="Z20" s="110"/>
      <c r="AA20" s="110"/>
      <c r="AB20" s="110"/>
      <c r="AC20" s="110"/>
      <c r="AD20" s="29">
        <f t="shared" si="46"/>
        <v>0</v>
      </c>
      <c r="AE20" s="30">
        <f t="shared" si="47"/>
        <v>0</v>
      </c>
      <c r="AF20" s="30">
        <f t="shared" si="48"/>
        <v>0</v>
      </c>
      <c r="AG20" s="30">
        <f t="shared" si="49"/>
        <v>0</v>
      </c>
      <c r="AH20" s="30">
        <f t="shared" si="50"/>
        <v>0</v>
      </c>
      <c r="AI20" s="96">
        <f t="shared" si="51"/>
        <v>0</v>
      </c>
      <c r="AJ20" s="31">
        <f t="shared" si="52"/>
        <v>0</v>
      </c>
      <c r="AK20" s="32">
        <f t="shared" si="53"/>
        <v>8</v>
      </c>
      <c r="AL20" s="38">
        <v>0</v>
      </c>
      <c r="AM20" s="72">
        <f t="shared" si="54"/>
        <v>0</v>
      </c>
      <c r="AN20" s="37">
        <f t="shared" si="55"/>
        <v>0</v>
      </c>
      <c r="AO20" s="36">
        <f t="shared" si="56"/>
        <v>0</v>
      </c>
      <c r="AP20" s="43">
        <f t="shared" si="57"/>
        <v>8</v>
      </c>
      <c r="AQ20" s="36">
        <f t="shared" si="58"/>
        <v>0</v>
      </c>
      <c r="AR20" s="36">
        <f t="shared" si="59"/>
        <v>0</v>
      </c>
      <c r="AS20" s="206">
        <f t="shared" si="60"/>
        <v>0</v>
      </c>
      <c r="AT20" s="213"/>
      <c r="AU20" s="195"/>
      <c r="AV20" s="196"/>
      <c r="AW20" s="211"/>
      <c r="AX20" s="213"/>
      <c r="AY20" s="197"/>
      <c r="AZ20" s="196"/>
      <c r="BA20" s="211"/>
      <c r="BB20" s="213"/>
      <c r="BC20" s="197"/>
      <c r="BD20" s="196"/>
      <c r="BE20" s="211"/>
      <c r="BF20" s="213"/>
      <c r="BG20" s="197"/>
      <c r="BH20" s="196"/>
      <c r="BI20" s="211"/>
      <c r="BJ20" s="213"/>
      <c r="BK20" s="197"/>
      <c r="BL20" s="196"/>
      <c r="BM20" s="211"/>
      <c r="BN20" s="221"/>
      <c r="BO20" s="195"/>
      <c r="BP20" s="198"/>
      <c r="BQ20" s="222"/>
      <c r="BR20" s="221"/>
      <c r="BS20" s="195"/>
      <c r="BT20" s="198"/>
      <c r="BU20" s="222"/>
      <c r="BV20" s="221"/>
      <c r="BW20" s="195"/>
      <c r="BX20" s="198"/>
      <c r="BY20" s="222"/>
      <c r="BZ20" s="221"/>
      <c r="CA20" s="195"/>
      <c r="CB20" s="198"/>
      <c r="CC20" s="222"/>
      <c r="CD20" s="221"/>
      <c r="CE20" s="195"/>
      <c r="CF20" s="198"/>
      <c r="CG20" s="222"/>
      <c r="CH20" s="229"/>
      <c r="CI20" s="203"/>
      <c r="CJ20" s="69" t="str">
        <f t="shared" si="61"/>
        <v/>
      </c>
      <c r="CK20" s="69" t="str">
        <f t="shared" si="62"/>
        <v/>
      </c>
      <c r="CL20" s="69" t="str">
        <f t="shared" si="63"/>
        <v/>
      </c>
      <c r="CM20" s="69" t="str">
        <f t="shared" si="64"/>
        <v/>
      </c>
      <c r="CN20" s="69" t="str">
        <f t="shared" si="65"/>
        <v/>
      </c>
      <c r="CO20" s="69" t="str">
        <f t="shared" si="66"/>
        <v/>
      </c>
      <c r="CP20" s="69" t="str">
        <f t="shared" si="67"/>
        <v/>
      </c>
      <c r="CQ20" s="69" t="str">
        <f t="shared" si="68"/>
        <v/>
      </c>
      <c r="CR20" s="69" t="str">
        <f t="shared" si="69"/>
        <v/>
      </c>
      <c r="CS20" s="69" t="str">
        <f t="shared" si="70"/>
        <v/>
      </c>
      <c r="CT20" s="69">
        <f t="shared" si="71"/>
        <v>0</v>
      </c>
      <c r="CU20" s="69">
        <f t="shared" si="72"/>
        <v>0</v>
      </c>
      <c r="CV20" s="69">
        <f t="shared" si="73"/>
        <v>0</v>
      </c>
      <c r="CW20" s="60"/>
      <c r="CX20" s="60"/>
      <c r="CY20" s="60"/>
      <c r="CZ20" s="60"/>
      <c r="DA20" s="60"/>
      <c r="DB20" s="60"/>
    </row>
    <row r="21" spans="1:106">
      <c r="A21" s="97">
        <v>17</v>
      </c>
      <c r="B21" s="21">
        <f t="shared" si="31"/>
        <v>1</v>
      </c>
      <c r="C21" s="24">
        <f t="shared" si="32"/>
        <v>0</v>
      </c>
      <c r="D21" s="193"/>
      <c r="E21" s="193"/>
      <c r="F21" s="193"/>
      <c r="G21" s="98">
        <f t="shared" si="33"/>
        <v>0</v>
      </c>
      <c r="H21" s="71">
        <f t="shared" si="34"/>
        <v>0</v>
      </c>
      <c r="I21" s="21" t="str">
        <f t="shared" si="35"/>
        <v/>
      </c>
      <c r="J21" s="76">
        <f t="shared" si="36"/>
        <v>0</v>
      </c>
      <c r="K21" s="77">
        <f t="shared" si="37"/>
        <v>0</v>
      </c>
      <c r="L21" s="109"/>
      <c r="M21" s="110"/>
      <c r="N21" s="110"/>
      <c r="O21" s="110"/>
      <c r="P21" s="110"/>
      <c r="Q21" s="25">
        <f t="shared" si="38"/>
        <v>0</v>
      </c>
      <c r="R21" s="26">
        <f t="shared" si="39"/>
        <v>0</v>
      </c>
      <c r="S21" s="26">
        <f t="shared" si="40"/>
        <v>0</v>
      </c>
      <c r="T21" s="26">
        <f t="shared" si="41"/>
        <v>0</v>
      </c>
      <c r="U21" s="26">
        <f t="shared" si="42"/>
        <v>0</v>
      </c>
      <c r="V21" s="95">
        <f t="shared" si="43"/>
        <v>0</v>
      </c>
      <c r="W21" s="27">
        <f t="shared" si="44"/>
        <v>0</v>
      </c>
      <c r="X21" s="28">
        <f t="shared" si="45"/>
        <v>8</v>
      </c>
      <c r="Y21" s="109"/>
      <c r="Z21" s="110"/>
      <c r="AA21" s="110"/>
      <c r="AB21" s="110"/>
      <c r="AC21" s="110"/>
      <c r="AD21" s="29">
        <f t="shared" si="46"/>
        <v>0</v>
      </c>
      <c r="AE21" s="30">
        <f t="shared" si="47"/>
        <v>0</v>
      </c>
      <c r="AF21" s="30">
        <f t="shared" si="48"/>
        <v>0</v>
      </c>
      <c r="AG21" s="30">
        <f t="shared" si="49"/>
        <v>0</v>
      </c>
      <c r="AH21" s="30">
        <f t="shared" si="50"/>
        <v>0</v>
      </c>
      <c r="AI21" s="96">
        <f t="shared" si="51"/>
        <v>0</v>
      </c>
      <c r="AJ21" s="31">
        <f t="shared" si="52"/>
        <v>0</v>
      </c>
      <c r="AK21" s="32">
        <f t="shared" si="53"/>
        <v>8</v>
      </c>
      <c r="AL21" s="38">
        <v>0</v>
      </c>
      <c r="AM21" s="72">
        <f t="shared" si="54"/>
        <v>0</v>
      </c>
      <c r="AN21" s="37">
        <f t="shared" si="55"/>
        <v>0</v>
      </c>
      <c r="AO21" s="36">
        <f t="shared" si="56"/>
        <v>0</v>
      </c>
      <c r="AP21" s="43">
        <f t="shared" si="57"/>
        <v>8</v>
      </c>
      <c r="AQ21" s="36">
        <f t="shared" si="58"/>
        <v>0</v>
      </c>
      <c r="AR21" s="36">
        <f t="shared" si="59"/>
        <v>0</v>
      </c>
      <c r="AS21" s="206">
        <f t="shared" si="60"/>
        <v>0</v>
      </c>
      <c r="AT21" s="213"/>
      <c r="AU21" s="195"/>
      <c r="AV21" s="196"/>
      <c r="AW21" s="211"/>
      <c r="AX21" s="213"/>
      <c r="AY21" s="197"/>
      <c r="AZ21" s="196"/>
      <c r="BA21" s="211"/>
      <c r="BB21" s="213"/>
      <c r="BC21" s="197"/>
      <c r="BD21" s="196"/>
      <c r="BE21" s="211"/>
      <c r="BF21" s="213"/>
      <c r="BG21" s="197"/>
      <c r="BH21" s="196"/>
      <c r="BI21" s="211"/>
      <c r="BJ21" s="213"/>
      <c r="BK21" s="197"/>
      <c r="BL21" s="196"/>
      <c r="BM21" s="211"/>
      <c r="BN21" s="221"/>
      <c r="BO21" s="195"/>
      <c r="BP21" s="198"/>
      <c r="BQ21" s="222"/>
      <c r="BR21" s="221"/>
      <c r="BS21" s="195"/>
      <c r="BT21" s="198"/>
      <c r="BU21" s="222"/>
      <c r="BV21" s="221"/>
      <c r="BW21" s="195"/>
      <c r="BX21" s="198"/>
      <c r="BY21" s="222"/>
      <c r="BZ21" s="221"/>
      <c r="CA21" s="195"/>
      <c r="CB21" s="198"/>
      <c r="CC21" s="222"/>
      <c r="CD21" s="221"/>
      <c r="CE21" s="195"/>
      <c r="CF21" s="198"/>
      <c r="CG21" s="222"/>
      <c r="CH21" s="229"/>
      <c r="CI21" s="203"/>
      <c r="CJ21" s="69" t="str">
        <f t="shared" si="61"/>
        <v/>
      </c>
      <c r="CK21" s="69" t="str">
        <f t="shared" si="62"/>
        <v/>
      </c>
      <c r="CL21" s="69" t="str">
        <f t="shared" si="63"/>
        <v/>
      </c>
      <c r="CM21" s="69" t="str">
        <f t="shared" si="64"/>
        <v/>
      </c>
      <c r="CN21" s="69" t="str">
        <f t="shared" si="65"/>
        <v/>
      </c>
      <c r="CO21" s="69" t="str">
        <f t="shared" si="66"/>
        <v/>
      </c>
      <c r="CP21" s="69" t="str">
        <f t="shared" si="67"/>
        <v/>
      </c>
      <c r="CQ21" s="69" t="str">
        <f t="shared" si="68"/>
        <v/>
      </c>
      <c r="CR21" s="69" t="str">
        <f t="shared" si="69"/>
        <v/>
      </c>
      <c r="CS21" s="69" t="str">
        <f t="shared" si="70"/>
        <v/>
      </c>
      <c r="CT21" s="69">
        <f t="shared" si="71"/>
        <v>0</v>
      </c>
      <c r="CU21" s="69">
        <f t="shared" si="72"/>
        <v>0</v>
      </c>
      <c r="CV21" s="69">
        <f t="shared" si="73"/>
        <v>0</v>
      </c>
      <c r="CW21" s="60"/>
      <c r="CX21" s="60"/>
      <c r="CY21" s="60"/>
      <c r="CZ21" s="60"/>
      <c r="DA21" s="60"/>
      <c r="DB21" s="60"/>
    </row>
    <row r="22" spans="1:106">
      <c r="A22" s="97">
        <v>18</v>
      </c>
      <c r="B22" s="21">
        <f t="shared" si="31"/>
        <v>1</v>
      </c>
      <c r="C22" s="24">
        <f t="shared" si="32"/>
        <v>0</v>
      </c>
      <c r="D22" s="193"/>
      <c r="E22" s="193"/>
      <c r="F22" s="193"/>
      <c r="G22" s="98">
        <f t="shared" si="33"/>
        <v>0</v>
      </c>
      <c r="H22" s="71">
        <f t="shared" si="34"/>
        <v>0</v>
      </c>
      <c r="I22" s="21" t="str">
        <f t="shared" si="35"/>
        <v/>
      </c>
      <c r="J22" s="76">
        <f t="shared" si="36"/>
        <v>0</v>
      </c>
      <c r="K22" s="77">
        <f t="shared" si="37"/>
        <v>0</v>
      </c>
      <c r="L22" s="109"/>
      <c r="M22" s="110"/>
      <c r="N22" s="110"/>
      <c r="O22" s="110"/>
      <c r="P22" s="110"/>
      <c r="Q22" s="25">
        <f t="shared" si="38"/>
        <v>0</v>
      </c>
      <c r="R22" s="26">
        <f t="shared" si="39"/>
        <v>0</v>
      </c>
      <c r="S22" s="26">
        <f t="shared" si="40"/>
        <v>0</v>
      </c>
      <c r="T22" s="26">
        <f t="shared" si="41"/>
        <v>0</v>
      </c>
      <c r="U22" s="26">
        <f t="shared" si="42"/>
        <v>0</v>
      </c>
      <c r="V22" s="95">
        <f t="shared" si="43"/>
        <v>0</v>
      </c>
      <c r="W22" s="27">
        <f t="shared" si="44"/>
        <v>0</v>
      </c>
      <c r="X22" s="28">
        <f t="shared" si="45"/>
        <v>8</v>
      </c>
      <c r="Y22" s="109"/>
      <c r="Z22" s="110"/>
      <c r="AA22" s="110"/>
      <c r="AB22" s="110"/>
      <c r="AC22" s="110"/>
      <c r="AD22" s="29">
        <f t="shared" si="46"/>
        <v>0</v>
      </c>
      <c r="AE22" s="30">
        <f t="shared" si="47"/>
        <v>0</v>
      </c>
      <c r="AF22" s="30">
        <f t="shared" si="48"/>
        <v>0</v>
      </c>
      <c r="AG22" s="30">
        <f t="shared" si="49"/>
        <v>0</v>
      </c>
      <c r="AH22" s="30">
        <f t="shared" si="50"/>
        <v>0</v>
      </c>
      <c r="AI22" s="96">
        <f t="shared" si="51"/>
        <v>0</v>
      </c>
      <c r="AJ22" s="31">
        <f t="shared" si="52"/>
        <v>0</v>
      </c>
      <c r="AK22" s="32">
        <f t="shared" si="53"/>
        <v>8</v>
      </c>
      <c r="AL22" s="38">
        <v>0</v>
      </c>
      <c r="AM22" s="72">
        <f t="shared" si="54"/>
        <v>0</v>
      </c>
      <c r="AN22" s="37">
        <f t="shared" si="55"/>
        <v>0</v>
      </c>
      <c r="AO22" s="36">
        <f t="shared" si="56"/>
        <v>0</v>
      </c>
      <c r="AP22" s="43">
        <f t="shared" si="57"/>
        <v>8</v>
      </c>
      <c r="AQ22" s="36">
        <f t="shared" si="58"/>
        <v>0</v>
      </c>
      <c r="AR22" s="36">
        <f t="shared" si="59"/>
        <v>0</v>
      </c>
      <c r="AS22" s="206">
        <f t="shared" si="60"/>
        <v>0</v>
      </c>
      <c r="AT22" s="213"/>
      <c r="AU22" s="195"/>
      <c r="AV22" s="196"/>
      <c r="AW22" s="211"/>
      <c r="AX22" s="213"/>
      <c r="AY22" s="197"/>
      <c r="AZ22" s="196"/>
      <c r="BA22" s="211"/>
      <c r="BB22" s="213"/>
      <c r="BC22" s="197"/>
      <c r="BD22" s="196"/>
      <c r="BE22" s="211"/>
      <c r="BF22" s="213"/>
      <c r="BG22" s="197"/>
      <c r="BH22" s="196"/>
      <c r="BI22" s="211"/>
      <c r="BJ22" s="213"/>
      <c r="BK22" s="197"/>
      <c r="BL22" s="196"/>
      <c r="BM22" s="211"/>
      <c r="BN22" s="221"/>
      <c r="BO22" s="195"/>
      <c r="BP22" s="198"/>
      <c r="BQ22" s="222"/>
      <c r="BR22" s="221"/>
      <c r="BS22" s="195"/>
      <c r="BT22" s="198"/>
      <c r="BU22" s="222"/>
      <c r="BV22" s="221"/>
      <c r="BW22" s="195"/>
      <c r="BX22" s="198"/>
      <c r="BY22" s="222"/>
      <c r="BZ22" s="221"/>
      <c r="CA22" s="195"/>
      <c r="CB22" s="198"/>
      <c r="CC22" s="222"/>
      <c r="CD22" s="221"/>
      <c r="CE22" s="195"/>
      <c r="CF22" s="198"/>
      <c r="CG22" s="222"/>
      <c r="CH22" s="229"/>
      <c r="CI22" s="203"/>
      <c r="CJ22" s="69" t="str">
        <f t="shared" si="61"/>
        <v/>
      </c>
      <c r="CK22" s="69" t="str">
        <f t="shared" si="62"/>
        <v/>
      </c>
      <c r="CL22" s="69" t="str">
        <f t="shared" si="63"/>
        <v/>
      </c>
      <c r="CM22" s="69" t="str">
        <f t="shared" si="64"/>
        <v/>
      </c>
      <c r="CN22" s="69" t="str">
        <f t="shared" si="65"/>
        <v/>
      </c>
      <c r="CO22" s="69" t="str">
        <f t="shared" si="66"/>
        <v/>
      </c>
      <c r="CP22" s="69" t="str">
        <f t="shared" si="67"/>
        <v/>
      </c>
      <c r="CQ22" s="69" t="str">
        <f t="shared" si="68"/>
        <v/>
      </c>
      <c r="CR22" s="69" t="str">
        <f t="shared" si="69"/>
        <v/>
      </c>
      <c r="CS22" s="69" t="str">
        <f t="shared" si="70"/>
        <v/>
      </c>
      <c r="CT22" s="69">
        <f t="shared" si="71"/>
        <v>0</v>
      </c>
      <c r="CU22" s="69">
        <f t="shared" si="72"/>
        <v>0</v>
      </c>
      <c r="CV22" s="69">
        <f t="shared" si="73"/>
        <v>0</v>
      </c>
      <c r="CW22" s="60"/>
      <c r="CX22" s="60"/>
      <c r="CY22" s="60"/>
      <c r="CZ22" s="60"/>
      <c r="DA22" s="60"/>
      <c r="DB22" s="60"/>
    </row>
    <row r="23" spans="1:106">
      <c r="A23" s="97">
        <v>19</v>
      </c>
      <c r="B23" s="21">
        <f t="shared" si="31"/>
        <v>1</v>
      </c>
      <c r="C23" s="24">
        <f t="shared" si="32"/>
        <v>0</v>
      </c>
      <c r="D23" s="193"/>
      <c r="E23" s="193"/>
      <c r="F23" s="193"/>
      <c r="G23" s="98">
        <f t="shared" si="33"/>
        <v>0</v>
      </c>
      <c r="H23" s="71">
        <f t="shared" si="34"/>
        <v>0</v>
      </c>
      <c r="I23" s="21" t="str">
        <f t="shared" si="35"/>
        <v/>
      </c>
      <c r="J23" s="76">
        <f t="shared" si="36"/>
        <v>0</v>
      </c>
      <c r="K23" s="77">
        <f t="shared" si="37"/>
        <v>0</v>
      </c>
      <c r="L23" s="109"/>
      <c r="M23" s="110"/>
      <c r="N23" s="110"/>
      <c r="O23" s="110"/>
      <c r="P23" s="110"/>
      <c r="Q23" s="25">
        <f t="shared" si="38"/>
        <v>0</v>
      </c>
      <c r="R23" s="26">
        <f t="shared" si="39"/>
        <v>0</v>
      </c>
      <c r="S23" s="26">
        <f t="shared" si="40"/>
        <v>0</v>
      </c>
      <c r="T23" s="26">
        <f t="shared" si="41"/>
        <v>0</v>
      </c>
      <c r="U23" s="26">
        <f t="shared" si="42"/>
        <v>0</v>
      </c>
      <c r="V23" s="95">
        <f t="shared" si="43"/>
        <v>0</v>
      </c>
      <c r="W23" s="27">
        <f t="shared" si="44"/>
        <v>0</v>
      </c>
      <c r="X23" s="28">
        <f t="shared" si="45"/>
        <v>8</v>
      </c>
      <c r="Y23" s="109"/>
      <c r="Z23" s="110"/>
      <c r="AA23" s="110"/>
      <c r="AB23" s="110"/>
      <c r="AC23" s="110"/>
      <c r="AD23" s="29">
        <f t="shared" si="46"/>
        <v>0</v>
      </c>
      <c r="AE23" s="30">
        <f t="shared" si="47"/>
        <v>0</v>
      </c>
      <c r="AF23" s="30">
        <f t="shared" si="48"/>
        <v>0</v>
      </c>
      <c r="AG23" s="30">
        <f t="shared" si="49"/>
        <v>0</v>
      </c>
      <c r="AH23" s="30">
        <f t="shared" si="50"/>
        <v>0</v>
      </c>
      <c r="AI23" s="96">
        <f t="shared" si="51"/>
        <v>0</v>
      </c>
      <c r="AJ23" s="31">
        <f t="shared" si="52"/>
        <v>0</v>
      </c>
      <c r="AK23" s="32">
        <f t="shared" si="53"/>
        <v>8</v>
      </c>
      <c r="AL23" s="38">
        <v>0</v>
      </c>
      <c r="AM23" s="72">
        <f t="shared" si="54"/>
        <v>0</v>
      </c>
      <c r="AN23" s="37">
        <f t="shared" si="55"/>
        <v>0</v>
      </c>
      <c r="AO23" s="36">
        <f t="shared" si="56"/>
        <v>0</v>
      </c>
      <c r="AP23" s="43">
        <f t="shared" si="57"/>
        <v>8</v>
      </c>
      <c r="AQ23" s="36">
        <f t="shared" si="58"/>
        <v>0</v>
      </c>
      <c r="AR23" s="36">
        <f t="shared" si="59"/>
        <v>0</v>
      </c>
      <c r="AS23" s="206">
        <f t="shared" si="60"/>
        <v>0</v>
      </c>
      <c r="AT23" s="213"/>
      <c r="AU23" s="195"/>
      <c r="AV23" s="196"/>
      <c r="AW23" s="211"/>
      <c r="AX23" s="213"/>
      <c r="AY23" s="197"/>
      <c r="AZ23" s="196"/>
      <c r="BA23" s="211"/>
      <c r="BB23" s="213"/>
      <c r="BC23" s="197"/>
      <c r="BD23" s="196"/>
      <c r="BE23" s="211"/>
      <c r="BF23" s="213"/>
      <c r="BG23" s="197"/>
      <c r="BH23" s="196"/>
      <c r="BI23" s="211"/>
      <c r="BJ23" s="213"/>
      <c r="BK23" s="197"/>
      <c r="BL23" s="196"/>
      <c r="BM23" s="211"/>
      <c r="BN23" s="221"/>
      <c r="BO23" s="195"/>
      <c r="BP23" s="198"/>
      <c r="BQ23" s="222"/>
      <c r="BR23" s="221"/>
      <c r="BS23" s="195"/>
      <c r="BT23" s="198"/>
      <c r="BU23" s="222"/>
      <c r="BV23" s="221"/>
      <c r="BW23" s="195"/>
      <c r="BX23" s="198"/>
      <c r="BY23" s="222"/>
      <c r="BZ23" s="221"/>
      <c r="CA23" s="195"/>
      <c r="CB23" s="198"/>
      <c r="CC23" s="222"/>
      <c r="CD23" s="221"/>
      <c r="CE23" s="195"/>
      <c r="CF23" s="198"/>
      <c r="CG23" s="222"/>
      <c r="CH23" s="229"/>
      <c r="CI23" s="203"/>
      <c r="CJ23" s="69" t="str">
        <f t="shared" si="61"/>
        <v/>
      </c>
      <c r="CK23" s="69" t="str">
        <f t="shared" si="62"/>
        <v/>
      </c>
      <c r="CL23" s="69" t="str">
        <f t="shared" si="63"/>
        <v/>
      </c>
      <c r="CM23" s="69" t="str">
        <f t="shared" si="64"/>
        <v/>
      </c>
      <c r="CN23" s="69" t="str">
        <f t="shared" si="65"/>
        <v/>
      </c>
      <c r="CO23" s="69" t="str">
        <f t="shared" si="66"/>
        <v/>
      </c>
      <c r="CP23" s="69" t="str">
        <f t="shared" si="67"/>
        <v/>
      </c>
      <c r="CQ23" s="69" t="str">
        <f t="shared" si="68"/>
        <v/>
      </c>
      <c r="CR23" s="69" t="str">
        <f t="shared" si="69"/>
        <v/>
      </c>
      <c r="CS23" s="69" t="str">
        <f t="shared" si="70"/>
        <v/>
      </c>
      <c r="CT23" s="69">
        <f t="shared" si="71"/>
        <v>0</v>
      </c>
      <c r="CU23" s="69">
        <f t="shared" si="72"/>
        <v>0</v>
      </c>
      <c r="CV23" s="69">
        <f t="shared" si="73"/>
        <v>0</v>
      </c>
      <c r="CW23" s="60"/>
      <c r="CX23" s="60"/>
      <c r="CY23" s="60"/>
      <c r="CZ23" s="60"/>
      <c r="DA23" s="60"/>
      <c r="DB23" s="60"/>
    </row>
    <row r="24" spans="1:106">
      <c r="A24" s="97">
        <v>20</v>
      </c>
      <c r="B24" s="21">
        <f t="shared" si="31"/>
        <v>1</v>
      </c>
      <c r="C24" s="24">
        <f t="shared" si="32"/>
        <v>0</v>
      </c>
      <c r="D24" s="193"/>
      <c r="E24" s="193"/>
      <c r="F24" s="193"/>
      <c r="G24" s="98">
        <f t="shared" si="33"/>
        <v>0</v>
      </c>
      <c r="H24" s="71">
        <f t="shared" si="34"/>
        <v>0</v>
      </c>
      <c r="I24" s="21" t="str">
        <f t="shared" si="35"/>
        <v/>
      </c>
      <c r="J24" s="76">
        <f t="shared" si="36"/>
        <v>0</v>
      </c>
      <c r="K24" s="77">
        <f t="shared" si="37"/>
        <v>0</v>
      </c>
      <c r="L24" s="109"/>
      <c r="M24" s="110"/>
      <c r="N24" s="110"/>
      <c r="O24" s="110"/>
      <c r="P24" s="110"/>
      <c r="Q24" s="25">
        <f t="shared" si="38"/>
        <v>0</v>
      </c>
      <c r="R24" s="26">
        <f t="shared" si="39"/>
        <v>0</v>
      </c>
      <c r="S24" s="26">
        <f t="shared" si="40"/>
        <v>0</v>
      </c>
      <c r="T24" s="26">
        <f t="shared" si="41"/>
        <v>0</v>
      </c>
      <c r="U24" s="26">
        <f t="shared" si="42"/>
        <v>0</v>
      </c>
      <c r="V24" s="95">
        <f t="shared" si="43"/>
        <v>0</v>
      </c>
      <c r="W24" s="27">
        <f t="shared" si="44"/>
        <v>0</v>
      </c>
      <c r="X24" s="28">
        <f t="shared" si="45"/>
        <v>8</v>
      </c>
      <c r="Y24" s="109"/>
      <c r="Z24" s="110"/>
      <c r="AA24" s="110"/>
      <c r="AB24" s="110"/>
      <c r="AC24" s="110"/>
      <c r="AD24" s="29">
        <f t="shared" si="46"/>
        <v>0</v>
      </c>
      <c r="AE24" s="30">
        <f t="shared" si="47"/>
        <v>0</v>
      </c>
      <c r="AF24" s="30">
        <f t="shared" si="48"/>
        <v>0</v>
      </c>
      <c r="AG24" s="30">
        <f t="shared" si="49"/>
        <v>0</v>
      </c>
      <c r="AH24" s="30">
        <f t="shared" si="50"/>
        <v>0</v>
      </c>
      <c r="AI24" s="96">
        <f t="shared" si="51"/>
        <v>0</v>
      </c>
      <c r="AJ24" s="31">
        <f t="shared" si="52"/>
        <v>0</v>
      </c>
      <c r="AK24" s="32">
        <f t="shared" si="53"/>
        <v>8</v>
      </c>
      <c r="AL24" s="38">
        <v>0</v>
      </c>
      <c r="AM24" s="72">
        <f t="shared" si="54"/>
        <v>0</v>
      </c>
      <c r="AN24" s="37">
        <f t="shared" si="55"/>
        <v>0</v>
      </c>
      <c r="AO24" s="36">
        <f t="shared" si="56"/>
        <v>0</v>
      </c>
      <c r="AP24" s="43">
        <f t="shared" si="57"/>
        <v>8</v>
      </c>
      <c r="AQ24" s="36">
        <f t="shared" si="58"/>
        <v>0</v>
      </c>
      <c r="AR24" s="36">
        <f t="shared" si="59"/>
        <v>0</v>
      </c>
      <c r="AS24" s="206">
        <f t="shared" si="60"/>
        <v>0</v>
      </c>
      <c r="AT24" s="213"/>
      <c r="AU24" s="195"/>
      <c r="AV24" s="196"/>
      <c r="AW24" s="211"/>
      <c r="AX24" s="213"/>
      <c r="AY24" s="197"/>
      <c r="AZ24" s="196"/>
      <c r="BA24" s="211"/>
      <c r="BB24" s="213"/>
      <c r="BC24" s="197"/>
      <c r="BD24" s="196"/>
      <c r="BE24" s="211"/>
      <c r="BF24" s="213"/>
      <c r="BG24" s="197"/>
      <c r="BH24" s="196"/>
      <c r="BI24" s="211"/>
      <c r="BJ24" s="213"/>
      <c r="BK24" s="197"/>
      <c r="BL24" s="196"/>
      <c r="BM24" s="211"/>
      <c r="BN24" s="221"/>
      <c r="BO24" s="195"/>
      <c r="BP24" s="198"/>
      <c r="BQ24" s="222"/>
      <c r="BR24" s="221"/>
      <c r="BS24" s="195"/>
      <c r="BT24" s="198"/>
      <c r="BU24" s="222"/>
      <c r="BV24" s="221"/>
      <c r="BW24" s="195"/>
      <c r="BX24" s="198"/>
      <c r="BY24" s="222"/>
      <c r="BZ24" s="221"/>
      <c r="CA24" s="195"/>
      <c r="CB24" s="198"/>
      <c r="CC24" s="222"/>
      <c r="CD24" s="221"/>
      <c r="CE24" s="195"/>
      <c r="CF24" s="198"/>
      <c r="CG24" s="222"/>
      <c r="CH24" s="229"/>
      <c r="CI24" s="203"/>
      <c r="CJ24" s="69" t="str">
        <f t="shared" si="61"/>
        <v/>
      </c>
      <c r="CK24" s="69" t="str">
        <f t="shared" si="62"/>
        <v/>
      </c>
      <c r="CL24" s="69" t="str">
        <f t="shared" si="63"/>
        <v/>
      </c>
      <c r="CM24" s="69" t="str">
        <f t="shared" si="64"/>
        <v/>
      </c>
      <c r="CN24" s="69" t="str">
        <f t="shared" si="65"/>
        <v/>
      </c>
      <c r="CO24" s="69" t="str">
        <f t="shared" si="66"/>
        <v/>
      </c>
      <c r="CP24" s="69" t="str">
        <f t="shared" si="67"/>
        <v/>
      </c>
      <c r="CQ24" s="69" t="str">
        <f t="shared" si="68"/>
        <v/>
      </c>
      <c r="CR24" s="69" t="str">
        <f t="shared" si="69"/>
        <v/>
      </c>
      <c r="CS24" s="69" t="str">
        <f t="shared" si="70"/>
        <v/>
      </c>
      <c r="CT24" s="69">
        <f t="shared" si="71"/>
        <v>0</v>
      </c>
      <c r="CU24" s="69">
        <f t="shared" si="72"/>
        <v>0</v>
      </c>
      <c r="CV24" s="69">
        <f t="shared" si="73"/>
        <v>0</v>
      </c>
      <c r="CW24" s="60"/>
      <c r="CX24" s="60"/>
      <c r="CY24" s="60"/>
      <c r="CZ24" s="60"/>
      <c r="DA24" s="60"/>
      <c r="DB24" s="60"/>
    </row>
    <row r="25" spans="1:106">
      <c r="A25" s="111">
        <v>21</v>
      </c>
      <c r="B25" s="21">
        <f t="shared" si="31"/>
        <v>1</v>
      </c>
      <c r="C25" s="24">
        <f t="shared" si="32"/>
        <v>0</v>
      </c>
      <c r="D25" s="193"/>
      <c r="E25" s="193"/>
      <c r="F25" s="193"/>
      <c r="G25" s="98">
        <f t="shared" si="33"/>
        <v>0</v>
      </c>
      <c r="H25" s="71">
        <f t="shared" si="34"/>
        <v>0</v>
      </c>
      <c r="I25" s="21" t="str">
        <f t="shared" si="35"/>
        <v/>
      </c>
      <c r="J25" s="76">
        <f t="shared" si="36"/>
        <v>0</v>
      </c>
      <c r="K25" s="77">
        <f t="shared" si="37"/>
        <v>0</v>
      </c>
      <c r="L25" s="109"/>
      <c r="M25" s="110"/>
      <c r="N25" s="110"/>
      <c r="O25" s="110"/>
      <c r="P25" s="110"/>
      <c r="Q25" s="25">
        <f t="shared" si="38"/>
        <v>0</v>
      </c>
      <c r="R25" s="26">
        <f t="shared" si="39"/>
        <v>0</v>
      </c>
      <c r="S25" s="26">
        <f t="shared" si="40"/>
        <v>0</v>
      </c>
      <c r="T25" s="26">
        <f t="shared" si="41"/>
        <v>0</v>
      </c>
      <c r="U25" s="26">
        <f t="shared" si="42"/>
        <v>0</v>
      </c>
      <c r="V25" s="95">
        <f t="shared" si="43"/>
        <v>0</v>
      </c>
      <c r="W25" s="27">
        <f t="shared" si="44"/>
        <v>0</v>
      </c>
      <c r="X25" s="28">
        <f t="shared" si="45"/>
        <v>8</v>
      </c>
      <c r="Y25" s="109"/>
      <c r="Z25" s="110"/>
      <c r="AA25" s="110"/>
      <c r="AB25" s="110"/>
      <c r="AC25" s="110"/>
      <c r="AD25" s="29">
        <f t="shared" si="46"/>
        <v>0</v>
      </c>
      <c r="AE25" s="30">
        <f t="shared" si="47"/>
        <v>0</v>
      </c>
      <c r="AF25" s="30">
        <f t="shared" si="48"/>
        <v>0</v>
      </c>
      <c r="AG25" s="30">
        <f t="shared" si="49"/>
        <v>0</v>
      </c>
      <c r="AH25" s="30">
        <f t="shared" si="50"/>
        <v>0</v>
      </c>
      <c r="AI25" s="96">
        <f t="shared" si="51"/>
        <v>0</v>
      </c>
      <c r="AJ25" s="31">
        <f t="shared" si="52"/>
        <v>0</v>
      </c>
      <c r="AK25" s="32">
        <f t="shared" si="53"/>
        <v>8</v>
      </c>
      <c r="AL25" s="38">
        <v>0</v>
      </c>
      <c r="AM25" s="72">
        <f t="shared" si="54"/>
        <v>0</v>
      </c>
      <c r="AN25" s="37">
        <f t="shared" si="55"/>
        <v>0</v>
      </c>
      <c r="AO25" s="36">
        <f t="shared" si="56"/>
        <v>0</v>
      </c>
      <c r="AP25" s="43">
        <f t="shared" si="57"/>
        <v>8</v>
      </c>
      <c r="AQ25" s="36">
        <f t="shared" si="58"/>
        <v>0</v>
      </c>
      <c r="AR25" s="36">
        <f t="shared" si="59"/>
        <v>0</v>
      </c>
      <c r="AS25" s="206">
        <f t="shared" si="60"/>
        <v>0</v>
      </c>
      <c r="AT25" s="213"/>
      <c r="AU25" s="195"/>
      <c r="AV25" s="196"/>
      <c r="AW25" s="211"/>
      <c r="AX25" s="213"/>
      <c r="AY25" s="197"/>
      <c r="AZ25" s="196"/>
      <c r="BA25" s="211"/>
      <c r="BB25" s="213"/>
      <c r="BC25" s="197"/>
      <c r="BD25" s="196"/>
      <c r="BE25" s="211"/>
      <c r="BF25" s="213"/>
      <c r="BG25" s="197"/>
      <c r="BH25" s="196"/>
      <c r="BI25" s="211"/>
      <c r="BJ25" s="213"/>
      <c r="BK25" s="197"/>
      <c r="BL25" s="196"/>
      <c r="BM25" s="211"/>
      <c r="BN25" s="221"/>
      <c r="BO25" s="195"/>
      <c r="BP25" s="198"/>
      <c r="BQ25" s="222"/>
      <c r="BR25" s="221"/>
      <c r="BS25" s="195"/>
      <c r="BT25" s="198"/>
      <c r="BU25" s="222"/>
      <c r="BV25" s="221"/>
      <c r="BW25" s="195"/>
      <c r="BX25" s="198"/>
      <c r="BY25" s="222"/>
      <c r="BZ25" s="221"/>
      <c r="CA25" s="195"/>
      <c r="CB25" s="198"/>
      <c r="CC25" s="222"/>
      <c r="CD25" s="221"/>
      <c r="CE25" s="195"/>
      <c r="CF25" s="198"/>
      <c r="CG25" s="222"/>
      <c r="CH25" s="229"/>
      <c r="CI25" s="203"/>
      <c r="CJ25" s="69" t="str">
        <f t="shared" si="61"/>
        <v/>
      </c>
      <c r="CK25" s="69" t="str">
        <f t="shared" si="62"/>
        <v/>
      </c>
      <c r="CL25" s="69" t="str">
        <f t="shared" si="63"/>
        <v/>
      </c>
      <c r="CM25" s="69" t="str">
        <f t="shared" si="64"/>
        <v/>
      </c>
      <c r="CN25" s="69" t="str">
        <f t="shared" si="65"/>
        <v/>
      </c>
      <c r="CO25" s="69" t="str">
        <f t="shared" si="66"/>
        <v/>
      </c>
      <c r="CP25" s="69" t="str">
        <f t="shared" si="67"/>
        <v/>
      </c>
      <c r="CQ25" s="69" t="str">
        <f t="shared" si="68"/>
        <v/>
      </c>
      <c r="CR25" s="69" t="str">
        <f t="shared" si="69"/>
        <v/>
      </c>
      <c r="CS25" s="69" t="str">
        <f t="shared" si="70"/>
        <v/>
      </c>
      <c r="CT25" s="69">
        <f t="shared" si="71"/>
        <v>0</v>
      </c>
      <c r="CU25" s="69">
        <f t="shared" si="72"/>
        <v>0</v>
      </c>
      <c r="CV25" s="69">
        <f t="shared" si="73"/>
        <v>0</v>
      </c>
      <c r="CW25" s="60"/>
      <c r="CX25" s="60"/>
      <c r="CY25" s="60"/>
      <c r="CZ25" s="60"/>
      <c r="DA25" s="60"/>
      <c r="DB25" s="60"/>
    </row>
    <row r="26" spans="1:106">
      <c r="A26" s="111">
        <v>22</v>
      </c>
      <c r="B26" s="21">
        <f t="shared" si="31"/>
        <v>1</v>
      </c>
      <c r="C26" s="24">
        <f t="shared" si="32"/>
        <v>0</v>
      </c>
      <c r="D26" s="193"/>
      <c r="E26" s="193"/>
      <c r="F26" s="193"/>
      <c r="G26" s="98">
        <f t="shared" si="33"/>
        <v>0</v>
      </c>
      <c r="H26" s="71">
        <f t="shared" si="34"/>
        <v>0</v>
      </c>
      <c r="I26" s="21" t="str">
        <f t="shared" si="35"/>
        <v/>
      </c>
      <c r="J26" s="76">
        <f t="shared" si="36"/>
        <v>0</v>
      </c>
      <c r="K26" s="77">
        <f t="shared" si="37"/>
        <v>0</v>
      </c>
      <c r="L26" s="109"/>
      <c r="M26" s="110"/>
      <c r="N26" s="110"/>
      <c r="O26" s="110"/>
      <c r="P26" s="110"/>
      <c r="Q26" s="25">
        <f t="shared" si="38"/>
        <v>0</v>
      </c>
      <c r="R26" s="26">
        <f t="shared" si="39"/>
        <v>0</v>
      </c>
      <c r="S26" s="26">
        <f t="shared" si="40"/>
        <v>0</v>
      </c>
      <c r="T26" s="26">
        <f t="shared" si="41"/>
        <v>0</v>
      </c>
      <c r="U26" s="26">
        <f t="shared" si="42"/>
        <v>0</v>
      </c>
      <c r="V26" s="95">
        <f t="shared" si="43"/>
        <v>0</v>
      </c>
      <c r="W26" s="27">
        <f t="shared" si="44"/>
        <v>0</v>
      </c>
      <c r="X26" s="28">
        <f t="shared" si="45"/>
        <v>8</v>
      </c>
      <c r="Y26" s="109"/>
      <c r="Z26" s="110"/>
      <c r="AA26" s="110"/>
      <c r="AB26" s="110"/>
      <c r="AC26" s="110"/>
      <c r="AD26" s="29">
        <f t="shared" si="46"/>
        <v>0</v>
      </c>
      <c r="AE26" s="30">
        <f t="shared" si="47"/>
        <v>0</v>
      </c>
      <c r="AF26" s="30">
        <f t="shared" si="48"/>
        <v>0</v>
      </c>
      <c r="AG26" s="30">
        <f t="shared" si="49"/>
        <v>0</v>
      </c>
      <c r="AH26" s="30">
        <f t="shared" si="50"/>
        <v>0</v>
      </c>
      <c r="AI26" s="96">
        <f t="shared" si="51"/>
        <v>0</v>
      </c>
      <c r="AJ26" s="31">
        <f t="shared" si="52"/>
        <v>0</v>
      </c>
      <c r="AK26" s="32">
        <f t="shared" si="53"/>
        <v>8</v>
      </c>
      <c r="AL26" s="38">
        <v>0</v>
      </c>
      <c r="AM26" s="72">
        <f t="shared" si="54"/>
        <v>0</v>
      </c>
      <c r="AN26" s="37">
        <f t="shared" si="55"/>
        <v>0</v>
      </c>
      <c r="AO26" s="36">
        <f t="shared" si="56"/>
        <v>0</v>
      </c>
      <c r="AP26" s="43">
        <f t="shared" si="57"/>
        <v>8</v>
      </c>
      <c r="AQ26" s="36">
        <f t="shared" si="58"/>
        <v>0</v>
      </c>
      <c r="AR26" s="36">
        <f t="shared" si="59"/>
        <v>0</v>
      </c>
      <c r="AS26" s="206">
        <f t="shared" si="60"/>
        <v>0</v>
      </c>
      <c r="AT26" s="213"/>
      <c r="AU26" s="195"/>
      <c r="AV26" s="196"/>
      <c r="AW26" s="211"/>
      <c r="AX26" s="213"/>
      <c r="AY26" s="197"/>
      <c r="AZ26" s="196"/>
      <c r="BA26" s="211"/>
      <c r="BB26" s="213"/>
      <c r="BC26" s="197"/>
      <c r="BD26" s="196"/>
      <c r="BE26" s="211"/>
      <c r="BF26" s="213"/>
      <c r="BG26" s="197"/>
      <c r="BH26" s="196"/>
      <c r="BI26" s="211"/>
      <c r="BJ26" s="213"/>
      <c r="BK26" s="197"/>
      <c r="BL26" s="196"/>
      <c r="BM26" s="211"/>
      <c r="BN26" s="221"/>
      <c r="BO26" s="195"/>
      <c r="BP26" s="198"/>
      <c r="BQ26" s="222"/>
      <c r="BR26" s="221"/>
      <c r="BS26" s="195"/>
      <c r="BT26" s="198"/>
      <c r="BU26" s="222"/>
      <c r="BV26" s="221"/>
      <c r="BW26" s="195"/>
      <c r="BX26" s="198"/>
      <c r="BY26" s="222"/>
      <c r="BZ26" s="221"/>
      <c r="CA26" s="195"/>
      <c r="CB26" s="198"/>
      <c r="CC26" s="222"/>
      <c r="CD26" s="221"/>
      <c r="CE26" s="195"/>
      <c r="CF26" s="198"/>
      <c r="CG26" s="222"/>
      <c r="CH26" s="229"/>
      <c r="CI26" s="203"/>
      <c r="CJ26" s="69" t="str">
        <f t="shared" si="61"/>
        <v/>
      </c>
      <c r="CK26" s="69" t="str">
        <f t="shared" si="62"/>
        <v/>
      </c>
      <c r="CL26" s="69" t="str">
        <f t="shared" si="63"/>
        <v/>
      </c>
      <c r="CM26" s="69" t="str">
        <f t="shared" si="64"/>
        <v/>
      </c>
      <c r="CN26" s="69" t="str">
        <f t="shared" si="65"/>
        <v/>
      </c>
      <c r="CO26" s="69" t="str">
        <f t="shared" si="66"/>
        <v/>
      </c>
      <c r="CP26" s="69" t="str">
        <f t="shared" si="67"/>
        <v/>
      </c>
      <c r="CQ26" s="69" t="str">
        <f t="shared" si="68"/>
        <v/>
      </c>
      <c r="CR26" s="69" t="str">
        <f t="shared" si="69"/>
        <v/>
      </c>
      <c r="CS26" s="69" t="str">
        <f t="shared" si="70"/>
        <v/>
      </c>
      <c r="CT26" s="69">
        <f t="shared" si="71"/>
        <v>0</v>
      </c>
      <c r="CU26" s="69">
        <f t="shared" si="72"/>
        <v>0</v>
      </c>
      <c r="CV26" s="69">
        <f t="shared" si="73"/>
        <v>0</v>
      </c>
      <c r="CW26" s="60"/>
      <c r="CX26" s="60"/>
      <c r="CY26" s="60"/>
      <c r="CZ26" s="60"/>
      <c r="DA26" s="60"/>
      <c r="DB26" s="60"/>
    </row>
    <row r="27" spans="1:106">
      <c r="A27" s="111">
        <v>23</v>
      </c>
      <c r="B27" s="21">
        <f t="shared" si="31"/>
        <v>1</v>
      </c>
      <c r="C27" s="24">
        <f t="shared" si="32"/>
        <v>0</v>
      </c>
      <c r="D27" s="193"/>
      <c r="E27" s="193"/>
      <c r="F27" s="193"/>
      <c r="G27" s="98">
        <f t="shared" si="33"/>
        <v>0</v>
      </c>
      <c r="H27" s="71">
        <f t="shared" si="34"/>
        <v>0</v>
      </c>
      <c r="I27" s="21" t="str">
        <f t="shared" si="35"/>
        <v/>
      </c>
      <c r="J27" s="76">
        <f t="shared" si="36"/>
        <v>0</v>
      </c>
      <c r="K27" s="77">
        <f t="shared" si="37"/>
        <v>0</v>
      </c>
      <c r="L27" s="109"/>
      <c r="M27" s="110"/>
      <c r="N27" s="110"/>
      <c r="O27" s="110"/>
      <c r="P27" s="110"/>
      <c r="Q27" s="25">
        <f t="shared" si="38"/>
        <v>0</v>
      </c>
      <c r="R27" s="26">
        <f t="shared" si="39"/>
        <v>0</v>
      </c>
      <c r="S27" s="26">
        <f t="shared" si="40"/>
        <v>0</v>
      </c>
      <c r="T27" s="26">
        <f t="shared" si="41"/>
        <v>0</v>
      </c>
      <c r="U27" s="26">
        <f t="shared" si="42"/>
        <v>0</v>
      </c>
      <c r="V27" s="95">
        <f t="shared" si="43"/>
        <v>0</v>
      </c>
      <c r="W27" s="27">
        <f t="shared" si="44"/>
        <v>0</v>
      </c>
      <c r="X27" s="28">
        <f t="shared" si="45"/>
        <v>8</v>
      </c>
      <c r="Y27" s="109"/>
      <c r="Z27" s="110"/>
      <c r="AA27" s="110"/>
      <c r="AB27" s="110"/>
      <c r="AC27" s="110"/>
      <c r="AD27" s="29">
        <f t="shared" si="46"/>
        <v>0</v>
      </c>
      <c r="AE27" s="30">
        <f t="shared" si="47"/>
        <v>0</v>
      </c>
      <c r="AF27" s="30">
        <f t="shared" si="48"/>
        <v>0</v>
      </c>
      <c r="AG27" s="30">
        <f t="shared" si="49"/>
        <v>0</v>
      </c>
      <c r="AH27" s="30">
        <f t="shared" si="50"/>
        <v>0</v>
      </c>
      <c r="AI27" s="96">
        <f t="shared" si="51"/>
        <v>0</v>
      </c>
      <c r="AJ27" s="31">
        <f t="shared" si="52"/>
        <v>0</v>
      </c>
      <c r="AK27" s="32">
        <f t="shared" si="53"/>
        <v>8</v>
      </c>
      <c r="AL27" s="38">
        <v>0</v>
      </c>
      <c r="AM27" s="72">
        <f t="shared" si="54"/>
        <v>0</v>
      </c>
      <c r="AN27" s="37">
        <f t="shared" si="55"/>
        <v>0</v>
      </c>
      <c r="AO27" s="36">
        <f t="shared" si="56"/>
        <v>0</v>
      </c>
      <c r="AP27" s="43">
        <f t="shared" si="57"/>
        <v>8</v>
      </c>
      <c r="AQ27" s="36">
        <f t="shared" si="58"/>
        <v>0</v>
      </c>
      <c r="AR27" s="36">
        <f t="shared" si="59"/>
        <v>0</v>
      </c>
      <c r="AS27" s="206">
        <f t="shared" si="60"/>
        <v>0</v>
      </c>
      <c r="AT27" s="213"/>
      <c r="AU27" s="195"/>
      <c r="AV27" s="196"/>
      <c r="AW27" s="211"/>
      <c r="AX27" s="213"/>
      <c r="AY27" s="197"/>
      <c r="AZ27" s="196"/>
      <c r="BA27" s="211"/>
      <c r="BB27" s="213"/>
      <c r="BC27" s="197"/>
      <c r="BD27" s="196"/>
      <c r="BE27" s="211"/>
      <c r="BF27" s="213"/>
      <c r="BG27" s="197"/>
      <c r="BH27" s="196"/>
      <c r="BI27" s="211"/>
      <c r="BJ27" s="213"/>
      <c r="BK27" s="197"/>
      <c r="BL27" s="196"/>
      <c r="BM27" s="211"/>
      <c r="BN27" s="221"/>
      <c r="BO27" s="195"/>
      <c r="BP27" s="198"/>
      <c r="BQ27" s="222"/>
      <c r="BR27" s="221"/>
      <c r="BS27" s="195"/>
      <c r="BT27" s="198"/>
      <c r="BU27" s="222"/>
      <c r="BV27" s="221"/>
      <c r="BW27" s="195"/>
      <c r="BX27" s="198"/>
      <c r="BY27" s="222"/>
      <c r="BZ27" s="221"/>
      <c r="CA27" s="195"/>
      <c r="CB27" s="198"/>
      <c r="CC27" s="222"/>
      <c r="CD27" s="221"/>
      <c r="CE27" s="195"/>
      <c r="CF27" s="198"/>
      <c r="CG27" s="222"/>
      <c r="CH27" s="229"/>
      <c r="CI27" s="203"/>
      <c r="CJ27" s="69" t="str">
        <f t="shared" si="61"/>
        <v/>
      </c>
      <c r="CK27" s="69" t="str">
        <f t="shared" si="62"/>
        <v/>
      </c>
      <c r="CL27" s="69" t="str">
        <f t="shared" si="63"/>
        <v/>
      </c>
      <c r="CM27" s="69" t="str">
        <f t="shared" si="64"/>
        <v/>
      </c>
      <c r="CN27" s="69" t="str">
        <f t="shared" si="65"/>
        <v/>
      </c>
      <c r="CO27" s="69" t="str">
        <f t="shared" si="66"/>
        <v/>
      </c>
      <c r="CP27" s="69" t="str">
        <f t="shared" si="67"/>
        <v/>
      </c>
      <c r="CQ27" s="69" t="str">
        <f t="shared" si="68"/>
        <v/>
      </c>
      <c r="CR27" s="69" t="str">
        <f t="shared" si="69"/>
        <v/>
      </c>
      <c r="CS27" s="69" t="str">
        <f t="shared" si="70"/>
        <v/>
      </c>
      <c r="CT27" s="69">
        <f t="shared" si="71"/>
        <v>0</v>
      </c>
      <c r="CU27" s="69">
        <f t="shared" si="72"/>
        <v>0</v>
      </c>
      <c r="CV27" s="69">
        <f t="shared" si="73"/>
        <v>0</v>
      </c>
    </row>
    <row r="28" spans="1:106">
      <c r="A28" s="111">
        <v>24</v>
      </c>
      <c r="B28" s="21">
        <f t="shared" si="31"/>
        <v>1</v>
      </c>
      <c r="C28" s="24">
        <f t="shared" si="32"/>
        <v>0</v>
      </c>
      <c r="D28" s="193"/>
      <c r="E28" s="193"/>
      <c r="F28" s="193"/>
      <c r="G28" s="98">
        <f t="shared" si="33"/>
        <v>0</v>
      </c>
      <c r="H28" s="71">
        <f t="shared" si="34"/>
        <v>0</v>
      </c>
      <c r="I28" s="21" t="str">
        <f t="shared" si="35"/>
        <v/>
      </c>
      <c r="J28" s="76">
        <f t="shared" si="36"/>
        <v>0</v>
      </c>
      <c r="K28" s="77">
        <f t="shared" si="37"/>
        <v>0</v>
      </c>
      <c r="L28" s="109"/>
      <c r="M28" s="110"/>
      <c r="N28" s="110"/>
      <c r="O28" s="110"/>
      <c r="P28" s="110"/>
      <c r="Q28" s="25">
        <f t="shared" si="38"/>
        <v>0</v>
      </c>
      <c r="R28" s="26">
        <f t="shared" si="39"/>
        <v>0</v>
      </c>
      <c r="S28" s="26">
        <f t="shared" si="40"/>
        <v>0</v>
      </c>
      <c r="T28" s="26">
        <f t="shared" si="41"/>
        <v>0</v>
      </c>
      <c r="U28" s="26">
        <f t="shared" si="42"/>
        <v>0</v>
      </c>
      <c r="V28" s="95">
        <f t="shared" si="43"/>
        <v>0</v>
      </c>
      <c r="W28" s="27">
        <f t="shared" si="44"/>
        <v>0</v>
      </c>
      <c r="X28" s="28">
        <f t="shared" si="45"/>
        <v>8</v>
      </c>
      <c r="Y28" s="109"/>
      <c r="Z28" s="110"/>
      <c r="AA28" s="110"/>
      <c r="AB28" s="110"/>
      <c r="AC28" s="110"/>
      <c r="AD28" s="29">
        <f t="shared" si="46"/>
        <v>0</v>
      </c>
      <c r="AE28" s="30">
        <f t="shared" si="47"/>
        <v>0</v>
      </c>
      <c r="AF28" s="30">
        <f t="shared" si="48"/>
        <v>0</v>
      </c>
      <c r="AG28" s="30">
        <f t="shared" si="49"/>
        <v>0</v>
      </c>
      <c r="AH28" s="30">
        <f t="shared" si="50"/>
        <v>0</v>
      </c>
      <c r="AI28" s="96">
        <f t="shared" si="51"/>
        <v>0</v>
      </c>
      <c r="AJ28" s="31">
        <f t="shared" si="52"/>
        <v>0</v>
      </c>
      <c r="AK28" s="32">
        <f t="shared" si="53"/>
        <v>8</v>
      </c>
      <c r="AL28" s="38">
        <v>0</v>
      </c>
      <c r="AM28" s="72">
        <f t="shared" si="54"/>
        <v>0</v>
      </c>
      <c r="AN28" s="37">
        <f t="shared" si="55"/>
        <v>0</v>
      </c>
      <c r="AO28" s="36">
        <f t="shared" si="56"/>
        <v>0</v>
      </c>
      <c r="AP28" s="43">
        <f t="shared" si="57"/>
        <v>8</v>
      </c>
      <c r="AQ28" s="36">
        <f t="shared" si="58"/>
        <v>0</v>
      </c>
      <c r="AR28" s="36">
        <f t="shared" si="59"/>
        <v>0</v>
      </c>
      <c r="AS28" s="206">
        <f t="shared" si="60"/>
        <v>0</v>
      </c>
      <c r="AT28" s="213"/>
      <c r="AU28" s="195"/>
      <c r="AV28" s="196"/>
      <c r="AW28" s="211"/>
      <c r="AX28" s="213"/>
      <c r="AY28" s="197"/>
      <c r="AZ28" s="196"/>
      <c r="BA28" s="211"/>
      <c r="BB28" s="213"/>
      <c r="BC28" s="197"/>
      <c r="BD28" s="196"/>
      <c r="BE28" s="211"/>
      <c r="BF28" s="213"/>
      <c r="BG28" s="197"/>
      <c r="BH28" s="196"/>
      <c r="BI28" s="211"/>
      <c r="BJ28" s="213"/>
      <c r="BK28" s="197"/>
      <c r="BL28" s="196"/>
      <c r="BM28" s="211"/>
      <c r="BN28" s="221"/>
      <c r="BO28" s="195"/>
      <c r="BP28" s="198"/>
      <c r="BQ28" s="222"/>
      <c r="BR28" s="221"/>
      <c r="BS28" s="195"/>
      <c r="BT28" s="198"/>
      <c r="BU28" s="222"/>
      <c r="BV28" s="221"/>
      <c r="BW28" s="195"/>
      <c r="BX28" s="198"/>
      <c r="BY28" s="222"/>
      <c r="BZ28" s="221"/>
      <c r="CA28" s="195"/>
      <c r="CB28" s="198"/>
      <c r="CC28" s="222"/>
      <c r="CD28" s="221"/>
      <c r="CE28" s="195"/>
      <c r="CF28" s="198"/>
      <c r="CG28" s="222"/>
      <c r="CH28" s="229"/>
      <c r="CI28" s="203"/>
      <c r="CJ28" s="69" t="str">
        <f t="shared" si="61"/>
        <v/>
      </c>
      <c r="CK28" s="69" t="str">
        <f t="shared" si="62"/>
        <v/>
      </c>
      <c r="CL28" s="69" t="str">
        <f t="shared" si="63"/>
        <v/>
      </c>
      <c r="CM28" s="69" t="str">
        <f t="shared" si="64"/>
        <v/>
      </c>
      <c r="CN28" s="69" t="str">
        <f t="shared" si="65"/>
        <v/>
      </c>
      <c r="CO28" s="69" t="str">
        <f t="shared" si="66"/>
        <v/>
      </c>
      <c r="CP28" s="69" t="str">
        <f t="shared" si="67"/>
        <v/>
      </c>
      <c r="CQ28" s="69" t="str">
        <f t="shared" si="68"/>
        <v/>
      </c>
      <c r="CR28" s="69" t="str">
        <f t="shared" si="69"/>
        <v/>
      </c>
      <c r="CS28" s="69" t="str">
        <f t="shared" si="70"/>
        <v/>
      </c>
      <c r="CT28" s="69">
        <f t="shared" si="71"/>
        <v>0</v>
      </c>
      <c r="CU28" s="69">
        <f t="shared" si="72"/>
        <v>0</v>
      </c>
      <c r="CV28" s="69">
        <f t="shared" si="73"/>
        <v>0</v>
      </c>
    </row>
    <row r="29" spans="1:106" ht="13.5" thickBot="1">
      <c r="A29" s="111">
        <v>25</v>
      </c>
      <c r="B29" s="21">
        <f t="shared" si="31"/>
        <v>1</v>
      </c>
      <c r="C29" s="24">
        <f t="shared" si="32"/>
        <v>0</v>
      </c>
      <c r="D29" s="193"/>
      <c r="E29" s="193"/>
      <c r="F29" s="193"/>
      <c r="G29" s="98">
        <f t="shared" si="33"/>
        <v>0</v>
      </c>
      <c r="H29" s="71">
        <f t="shared" si="34"/>
        <v>0</v>
      </c>
      <c r="I29" s="21" t="str">
        <f t="shared" si="35"/>
        <v/>
      </c>
      <c r="J29" s="76">
        <f t="shared" si="36"/>
        <v>0</v>
      </c>
      <c r="K29" s="77">
        <f t="shared" si="37"/>
        <v>0</v>
      </c>
      <c r="L29" s="109"/>
      <c r="M29" s="110"/>
      <c r="N29" s="110"/>
      <c r="O29" s="110"/>
      <c r="P29" s="110"/>
      <c r="Q29" s="25">
        <f t="shared" si="38"/>
        <v>0</v>
      </c>
      <c r="R29" s="26">
        <f t="shared" si="39"/>
        <v>0</v>
      </c>
      <c r="S29" s="26">
        <f t="shared" si="40"/>
        <v>0</v>
      </c>
      <c r="T29" s="26">
        <f t="shared" si="41"/>
        <v>0</v>
      </c>
      <c r="U29" s="26">
        <f t="shared" si="42"/>
        <v>0</v>
      </c>
      <c r="V29" s="95">
        <f t="shared" si="43"/>
        <v>0</v>
      </c>
      <c r="W29" s="27">
        <f t="shared" si="44"/>
        <v>0</v>
      </c>
      <c r="X29" s="28">
        <f t="shared" si="45"/>
        <v>8</v>
      </c>
      <c r="Y29" s="109"/>
      <c r="Z29" s="110"/>
      <c r="AA29" s="110"/>
      <c r="AB29" s="110"/>
      <c r="AC29" s="110"/>
      <c r="AD29" s="29">
        <f t="shared" si="46"/>
        <v>0</v>
      </c>
      <c r="AE29" s="30">
        <f t="shared" si="47"/>
        <v>0</v>
      </c>
      <c r="AF29" s="30">
        <f t="shared" si="48"/>
        <v>0</v>
      </c>
      <c r="AG29" s="30">
        <f t="shared" si="49"/>
        <v>0</v>
      </c>
      <c r="AH29" s="30">
        <f t="shared" si="50"/>
        <v>0</v>
      </c>
      <c r="AI29" s="96">
        <f t="shared" si="51"/>
        <v>0</v>
      </c>
      <c r="AJ29" s="31">
        <f t="shared" si="52"/>
        <v>0</v>
      </c>
      <c r="AK29" s="32">
        <f t="shared" si="53"/>
        <v>8</v>
      </c>
      <c r="AL29" s="38">
        <v>0</v>
      </c>
      <c r="AM29" s="72">
        <f t="shared" si="54"/>
        <v>0</v>
      </c>
      <c r="AN29" s="37">
        <f t="shared" si="55"/>
        <v>0</v>
      </c>
      <c r="AO29" s="36">
        <f t="shared" si="56"/>
        <v>0</v>
      </c>
      <c r="AP29" s="43">
        <f t="shared" si="57"/>
        <v>8</v>
      </c>
      <c r="AQ29" s="36">
        <f t="shared" si="58"/>
        <v>0</v>
      </c>
      <c r="AR29" s="36">
        <f t="shared" si="59"/>
        <v>0</v>
      </c>
      <c r="AS29" s="206">
        <f t="shared" si="60"/>
        <v>0</v>
      </c>
      <c r="AT29" s="216"/>
      <c r="AU29" s="217"/>
      <c r="AV29" s="218"/>
      <c r="AW29" s="219"/>
      <c r="AX29" s="216"/>
      <c r="AY29" s="220"/>
      <c r="AZ29" s="218"/>
      <c r="BA29" s="219"/>
      <c r="BB29" s="216"/>
      <c r="BC29" s="220"/>
      <c r="BD29" s="218"/>
      <c r="BE29" s="219"/>
      <c r="BF29" s="216"/>
      <c r="BG29" s="220"/>
      <c r="BH29" s="218"/>
      <c r="BI29" s="219"/>
      <c r="BJ29" s="216"/>
      <c r="BK29" s="220"/>
      <c r="BL29" s="218"/>
      <c r="BM29" s="219"/>
      <c r="BN29" s="225"/>
      <c r="BO29" s="217"/>
      <c r="BP29" s="226"/>
      <c r="BQ29" s="227"/>
      <c r="BR29" s="225"/>
      <c r="BS29" s="217"/>
      <c r="BT29" s="226"/>
      <c r="BU29" s="227"/>
      <c r="BV29" s="225"/>
      <c r="BW29" s="217"/>
      <c r="BX29" s="226"/>
      <c r="BY29" s="227"/>
      <c r="BZ29" s="225"/>
      <c r="CA29" s="217"/>
      <c r="CB29" s="226"/>
      <c r="CC29" s="227"/>
      <c r="CD29" s="225"/>
      <c r="CE29" s="217"/>
      <c r="CF29" s="226"/>
      <c r="CG29" s="227"/>
      <c r="CH29" s="229"/>
      <c r="CI29" s="203"/>
      <c r="CJ29" s="69" t="str">
        <f t="shared" si="61"/>
        <v/>
      </c>
      <c r="CK29" s="69" t="str">
        <f t="shared" si="62"/>
        <v/>
      </c>
      <c r="CL29" s="69" t="str">
        <f t="shared" si="63"/>
        <v/>
      </c>
      <c r="CM29" s="69" t="str">
        <f t="shared" si="64"/>
        <v/>
      </c>
      <c r="CN29" s="69" t="str">
        <f t="shared" si="65"/>
        <v/>
      </c>
      <c r="CO29" s="69" t="str">
        <f t="shared" si="66"/>
        <v/>
      </c>
      <c r="CP29" s="69" t="str">
        <f t="shared" si="67"/>
        <v/>
      </c>
      <c r="CQ29" s="69" t="str">
        <f t="shared" si="68"/>
        <v/>
      </c>
      <c r="CR29" s="69" t="str">
        <f t="shared" si="69"/>
        <v/>
      </c>
      <c r="CS29" s="69" t="str">
        <f t="shared" si="70"/>
        <v/>
      </c>
      <c r="CT29" s="69">
        <f t="shared" si="71"/>
        <v>0</v>
      </c>
      <c r="CU29" s="69">
        <f t="shared" si="72"/>
        <v>0</v>
      </c>
      <c r="CV29" s="69">
        <f t="shared" si="73"/>
        <v>0</v>
      </c>
    </row>
  </sheetData>
  <mergeCells count="18">
    <mergeCell ref="Y2:AK2"/>
    <mergeCell ref="L2:X2"/>
    <mergeCell ref="AL3:AN3"/>
    <mergeCell ref="Y3:AC3"/>
    <mergeCell ref="Q3:X3"/>
    <mergeCell ref="AD3:AK3"/>
    <mergeCell ref="CD3:CG3"/>
    <mergeCell ref="BJ3:BM3"/>
    <mergeCell ref="BN3:BQ3"/>
    <mergeCell ref="BR3:BU3"/>
    <mergeCell ref="BV3:BY3"/>
    <mergeCell ref="BZ3:CC3"/>
    <mergeCell ref="BB3:BE3"/>
    <mergeCell ref="BF3:BI3"/>
    <mergeCell ref="E3:I3"/>
    <mergeCell ref="L3:P3"/>
    <mergeCell ref="AT3:AW3"/>
    <mergeCell ref="AX3:BA3"/>
  </mergeCells>
  <phoneticPr fontId="8" type="noConversion"/>
  <conditionalFormatting sqref="G5:G29">
    <cfRule type="cellIs" dxfId="2" priority="1" stopIfTrue="1" operator="lessThan">
      <formula>4</formula>
    </cfRule>
    <cfRule type="cellIs" dxfId="1" priority="2" stopIfTrue="1" operator="greaterThan">
      <formula>8</formula>
    </cfRule>
  </conditionalFormatting>
  <conditionalFormatting sqref="E1">
    <cfRule type="cellIs" dxfId="0" priority="5" stopIfTrue="1" operator="notEqual">
      <formula>""</formula>
    </cfRule>
  </conditionalFormatting>
  <pageMargins left="0.75" right="0.75" top="1" bottom="1" header="0.5" footer="0.5"/>
  <pageSetup paperSize="9" orientation="portrait" horizontalDpi="4294967292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R460"/>
  <sheetViews>
    <sheetView view="pageBreakPreview" topLeftCell="A28" zoomScaleNormal="100" zoomScaleSheetLayoutView="100" workbookViewId="0">
      <selection activeCell="B36" sqref="B36"/>
    </sheetView>
  </sheetViews>
  <sheetFormatPr defaultRowHeight="12.75"/>
  <cols>
    <col min="1" max="1" width="4.140625" style="115" customWidth="1"/>
    <col min="2" max="2" width="26.85546875" style="115" customWidth="1"/>
    <col min="3" max="3" width="10.7109375" style="115" customWidth="1"/>
    <col min="4" max="4" width="5.140625" style="115" customWidth="1"/>
    <col min="5" max="11" width="4.85546875" style="115" customWidth="1"/>
    <col min="12" max="12" width="7.140625" style="115" customWidth="1"/>
    <col min="13" max="13" width="3.7109375" style="115" customWidth="1"/>
    <col min="14" max="14" width="2.85546875" style="115" customWidth="1"/>
    <col min="15" max="15" width="8" style="115" customWidth="1"/>
    <col min="16" max="16" width="1.85546875" style="115" customWidth="1"/>
    <col min="17" max="17" width="4.42578125" style="115" bestFit="1" customWidth="1"/>
    <col min="18" max="16384" width="9.140625" style="115"/>
  </cols>
  <sheetData>
    <row r="1" spans="1:17">
      <c r="A1" s="277" t="s">
        <v>148</v>
      </c>
      <c r="B1" s="276"/>
      <c r="C1" s="276"/>
      <c r="D1" s="276"/>
      <c r="E1" s="276"/>
      <c r="F1" s="276"/>
      <c r="G1" s="276"/>
      <c r="H1" s="276"/>
      <c r="I1" s="166"/>
      <c r="M1" s="278" t="s">
        <v>81</v>
      </c>
      <c r="N1" s="279"/>
      <c r="O1" s="275" t="s">
        <v>145</v>
      </c>
      <c r="P1" s="276"/>
    </row>
    <row r="2" spans="1:17">
      <c r="A2" s="277" t="s">
        <v>149</v>
      </c>
      <c r="B2" s="276"/>
      <c r="C2" s="276"/>
      <c r="D2" s="276"/>
      <c r="E2" s="276"/>
      <c r="F2" s="276"/>
      <c r="G2" s="276"/>
      <c r="H2" s="276"/>
      <c r="I2" s="166"/>
      <c r="M2" s="278"/>
      <c r="N2" s="279"/>
      <c r="O2" s="280"/>
      <c r="P2" s="279"/>
    </row>
    <row r="3" spans="1:17" ht="3" customHeight="1" thickBot="1">
      <c r="A3" s="273"/>
      <c r="B3" s="274"/>
      <c r="C3" s="170"/>
      <c r="D3" s="170"/>
      <c r="E3" s="170"/>
      <c r="F3" s="170"/>
      <c r="G3" s="170"/>
      <c r="H3" s="170"/>
      <c r="I3" s="170"/>
      <c r="J3" s="170"/>
      <c r="K3" s="170"/>
    </row>
    <row r="4" spans="1:17" ht="5.25" customHeight="1" thickTop="1">
      <c r="A4" s="171"/>
      <c r="B4" s="171"/>
      <c r="C4" s="172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</row>
    <row r="5" spans="1:17" ht="15">
      <c r="A5" s="173"/>
      <c r="B5" s="170" t="s">
        <v>80</v>
      </c>
      <c r="C5" s="174" t="str">
        <f ca="1">'Invoeren ploeg'!D3</f>
        <v>Masters</v>
      </c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7" t="s">
        <v>82</v>
      </c>
    </row>
    <row r="6" spans="1:17" ht="4.5" customHeight="1">
      <c r="A6" s="173"/>
      <c r="B6" s="173"/>
      <c r="C6" s="175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</row>
    <row r="7" spans="1:17">
      <c r="A7" s="125" t="s">
        <v>10</v>
      </c>
      <c r="B7" s="176" t="s">
        <v>25</v>
      </c>
      <c r="C7" s="176" t="s">
        <v>37</v>
      </c>
      <c r="D7" s="173" t="s">
        <v>39</v>
      </c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</row>
    <row r="8" spans="1:17" ht="13.5" thickBot="1">
      <c r="A8" s="125" t="s">
        <v>11</v>
      </c>
      <c r="B8" s="176" t="s">
        <v>36</v>
      </c>
      <c r="C8" s="178" t="s">
        <v>38</v>
      </c>
      <c r="D8" s="125"/>
      <c r="E8" s="125">
        <v>1</v>
      </c>
      <c r="F8" s="125">
        <v>2</v>
      </c>
      <c r="G8" s="125">
        <v>3</v>
      </c>
      <c r="H8" s="125">
        <v>4</v>
      </c>
      <c r="I8" s="125">
        <v>5</v>
      </c>
      <c r="J8" s="125">
        <v>6</v>
      </c>
      <c r="K8" s="125">
        <v>7</v>
      </c>
      <c r="L8" s="125"/>
      <c r="M8" s="125"/>
      <c r="N8" s="125"/>
      <c r="O8" s="125"/>
      <c r="P8" s="125"/>
      <c r="Q8" s="125"/>
    </row>
    <row r="9" spans="1:17" ht="18.95" customHeight="1" thickTop="1">
      <c r="A9" s="116">
        <f ca="1">'Invoeren ploeg'!$A$5</f>
        <v>3</v>
      </c>
      <c r="B9" s="117" t="str">
        <f ca="1">'Invoeren ploeg'!$D$5</f>
        <v>Zwemclub Residentie</v>
      </c>
      <c r="C9" s="179"/>
      <c r="D9" s="118">
        <f ca="1">'Invoeren ploeg'!$E$5</f>
        <v>0</v>
      </c>
      <c r="E9" s="119"/>
      <c r="F9" s="119"/>
      <c r="G9" s="119"/>
      <c r="H9" s="120"/>
      <c r="I9" s="120"/>
      <c r="J9" s="120"/>
      <c r="K9" s="120"/>
      <c r="L9" s="121"/>
      <c r="M9" s="180" t="s">
        <v>76</v>
      </c>
      <c r="N9" s="121"/>
      <c r="O9" s="121"/>
      <c r="P9" s="121"/>
      <c r="Q9" s="121"/>
    </row>
    <row r="10" spans="1:17" ht="18.95" customHeight="1">
      <c r="A10" s="167" t="str">
        <f ca="1">'Invoeren ploeg'!$AW$5</f>
        <v>x</v>
      </c>
      <c r="B10" s="122" t="str">
        <f ca="1">'Invoeren ploeg'!$AT$5</f>
        <v>Lonneke v. Asperdt</v>
      </c>
      <c r="C10" s="122">
        <f ca="1">'Invoeren ploeg'!$AU$5</f>
        <v>8202240</v>
      </c>
      <c r="E10" s="181"/>
      <c r="F10" s="123"/>
      <c r="G10" s="123"/>
      <c r="H10" s="124"/>
      <c r="I10" s="124"/>
      <c r="J10" s="124"/>
      <c r="K10" s="124"/>
      <c r="L10" s="125"/>
      <c r="M10" s="182" t="s">
        <v>76</v>
      </c>
      <c r="N10" s="125"/>
      <c r="O10" s="125"/>
    </row>
    <row r="11" spans="1:17" ht="18.95" customHeight="1" thickBot="1">
      <c r="A11" s="167" t="str">
        <f ca="1">'Invoeren ploeg'!$BA$5</f>
        <v>x</v>
      </c>
      <c r="B11" s="122" t="str">
        <f ca="1">'Invoeren ploeg'!$AX$5</f>
        <v>Carola Bralten</v>
      </c>
      <c r="C11" s="122">
        <f ca="1">'Invoeren ploeg'!$AY$5</f>
        <v>8101898</v>
      </c>
      <c r="F11" s="126"/>
      <c r="G11" s="126"/>
      <c r="H11" s="127"/>
      <c r="I11" s="259" t="s">
        <v>75</v>
      </c>
      <c r="J11" s="260"/>
      <c r="K11" s="260"/>
      <c r="L11" s="128"/>
      <c r="M11" s="183" t="s">
        <v>77</v>
      </c>
      <c r="N11" s="125"/>
      <c r="O11" s="125"/>
    </row>
    <row r="12" spans="1:17" ht="18.95" customHeight="1" thickTop="1">
      <c r="A12" s="167" t="str">
        <f ca="1">'Invoeren ploeg'!$BE$5</f>
        <v>x</v>
      </c>
      <c r="B12" s="122" t="str">
        <f ca="1">'Invoeren ploeg'!$BB$5</f>
        <v>Sheila Griffioen</v>
      </c>
      <c r="C12" s="122">
        <f ca="1">'Invoeren ploeg'!$BC$5</f>
        <v>8501034</v>
      </c>
      <c r="F12" s="167"/>
      <c r="G12" s="167"/>
      <c r="H12" s="129"/>
      <c r="I12" s="264" t="s">
        <v>74</v>
      </c>
      <c r="J12" s="265"/>
      <c r="K12" s="265"/>
      <c r="L12" s="125"/>
      <c r="M12" s="184"/>
      <c r="N12" s="130"/>
      <c r="O12" s="134"/>
      <c r="P12" s="185"/>
      <c r="Q12" s="186"/>
    </row>
    <row r="13" spans="1:17" ht="18.95" customHeight="1" thickBot="1">
      <c r="A13" s="167" t="str">
        <f ca="1">'Invoeren ploeg'!$BI$5</f>
        <v>x</v>
      </c>
      <c r="B13" s="122" t="str">
        <f ca="1">'Invoeren ploeg'!$BF$5</f>
        <v>Rosine de Leeuw</v>
      </c>
      <c r="C13" s="122">
        <f ca="1">'Invoeren ploeg'!$BG$5</f>
        <v>7901364</v>
      </c>
      <c r="F13" s="167"/>
      <c r="G13" s="167"/>
      <c r="H13" s="129"/>
      <c r="I13" s="264"/>
      <c r="J13" s="265"/>
      <c r="K13" s="265"/>
      <c r="L13" s="131"/>
      <c r="M13" s="184"/>
      <c r="N13" s="130"/>
      <c r="O13" s="187">
        <f ca="1">'Invoeren ploeg'!AR5</f>
        <v>0</v>
      </c>
      <c r="P13" s="182" t="s">
        <v>76</v>
      </c>
      <c r="Q13" s="184" t="str">
        <f ca="1">'Invoeren ploeg'!$I$5</f>
        <v/>
      </c>
    </row>
    <row r="14" spans="1:17" ht="18.95" customHeight="1" thickTop="1">
      <c r="A14" s="167" t="str">
        <f ca="1">'Invoeren ploeg'!$BM$5</f>
        <v>x</v>
      </c>
      <c r="B14" s="122" t="str">
        <f ca="1">'Invoeren ploeg'!$BJ$5</f>
        <v>Wendy Ijsenbout</v>
      </c>
      <c r="C14" s="122">
        <f ca="1">'Invoeren ploeg'!$BK$5</f>
        <v>7701002</v>
      </c>
      <c r="F14" s="167"/>
      <c r="G14" s="167"/>
      <c r="H14" s="132">
        <f ca="1">'Invoeren ploeg'!$F$5</f>
        <v>0</v>
      </c>
      <c r="I14" s="264" t="s">
        <v>21</v>
      </c>
      <c r="J14" s="265"/>
      <c r="K14" s="265"/>
      <c r="L14" s="125"/>
      <c r="M14" s="184"/>
      <c r="N14" s="125"/>
      <c r="O14" s="188"/>
    </row>
    <row r="15" spans="1:17" ht="18.95" customHeight="1" thickBot="1">
      <c r="A15" s="167" t="str">
        <f ca="1">'Invoeren ploeg'!$BQ$5</f>
        <v>x</v>
      </c>
      <c r="B15" s="122" t="str">
        <f ca="1">'Invoeren ploeg'!$BN$5</f>
        <v>Sabrina Ijsenbout</v>
      </c>
      <c r="C15" s="122">
        <f ca="1">'Invoeren ploeg'!$BO$5</f>
        <v>7701000</v>
      </c>
      <c r="F15" s="167"/>
      <c r="G15" s="167"/>
      <c r="H15" s="129"/>
      <c r="I15" s="168"/>
      <c r="J15" s="169"/>
      <c r="K15" s="169"/>
      <c r="L15" s="125"/>
      <c r="M15" s="184"/>
      <c r="N15" s="125"/>
      <c r="O15" s="188"/>
    </row>
    <row r="16" spans="1:17" ht="18.95" customHeight="1">
      <c r="A16" s="167">
        <f ca="1">'Invoeren ploeg'!$BU$5</f>
        <v>0</v>
      </c>
      <c r="B16" s="122">
        <f ca="1">'Invoeren ploeg'!$BR$5</f>
        <v>0</v>
      </c>
      <c r="C16" s="122">
        <f ca="1">'Invoeren ploeg'!$BS$5</f>
        <v>0</v>
      </c>
      <c r="D16" s="266" t="s">
        <v>62</v>
      </c>
      <c r="E16" s="267"/>
      <c r="F16" s="267"/>
      <c r="G16" s="261" t="str">
        <f ca="1">'Invoeren ploeg'!$CH$5</f>
        <v>Paso Doble</v>
      </c>
      <c r="H16" s="262"/>
      <c r="I16" s="262"/>
      <c r="J16" s="262"/>
      <c r="K16" s="262"/>
      <c r="L16" s="262"/>
      <c r="M16" s="262"/>
      <c r="N16" s="263"/>
      <c r="O16" s="188"/>
    </row>
    <row r="17" spans="1:17" ht="18.95" customHeight="1" thickBot="1">
      <c r="A17" s="167">
        <f ca="1">'Invoeren ploeg'!$BY$5</f>
        <v>0</v>
      </c>
      <c r="B17" s="122">
        <f ca="1">'Invoeren ploeg'!$BV$5</f>
        <v>0</v>
      </c>
      <c r="C17" s="122">
        <f ca="1">'Invoeren ploeg'!$BW$5</f>
        <v>0</v>
      </c>
      <c r="D17" s="268" t="s">
        <v>63</v>
      </c>
      <c r="E17" s="269"/>
      <c r="F17" s="269"/>
      <c r="G17" s="270" t="str">
        <f ca="1">'Invoeren ploeg'!$CI$5</f>
        <v>Rosine de Leeuw; Sabrina Ijsenbout</v>
      </c>
      <c r="H17" s="271"/>
      <c r="I17" s="271"/>
      <c r="J17" s="271"/>
      <c r="K17" s="271"/>
      <c r="L17" s="271"/>
      <c r="M17" s="271"/>
      <c r="N17" s="272"/>
      <c r="O17" s="188"/>
    </row>
    <row r="18" spans="1:17" ht="18.95" customHeight="1">
      <c r="A18" s="167">
        <f ca="1">'Invoeren ploeg'!$CC$5</f>
        <v>0</v>
      </c>
      <c r="B18" s="122">
        <f ca="1">'Invoeren ploeg'!$BZ$5</f>
        <v>0</v>
      </c>
      <c r="C18" s="122">
        <f ca="1">'Invoeren ploeg'!$CA$5</f>
        <v>0</v>
      </c>
      <c r="F18" s="167"/>
      <c r="G18" s="167"/>
      <c r="H18" s="129"/>
      <c r="I18" s="168"/>
      <c r="J18" s="169"/>
      <c r="K18" s="169"/>
      <c r="L18" s="125"/>
      <c r="M18" s="184"/>
      <c r="N18" s="125"/>
      <c r="O18" s="188"/>
    </row>
    <row r="19" spans="1:17" ht="18.95" customHeight="1">
      <c r="A19" s="167">
        <f ca="1">'Invoeren ploeg'!$CG$5</f>
        <v>0</v>
      </c>
      <c r="B19" s="122">
        <f ca="1">'Invoeren ploeg'!$CD$5</f>
        <v>0</v>
      </c>
      <c r="C19" s="122">
        <f ca="1">'Invoeren ploeg'!$CE$5</f>
        <v>0</v>
      </c>
      <c r="F19" s="167"/>
      <c r="G19" s="167"/>
      <c r="H19" s="129"/>
      <c r="I19" s="168"/>
      <c r="J19" s="169"/>
      <c r="K19" s="169"/>
      <c r="L19" s="125"/>
      <c r="M19" s="184"/>
      <c r="N19" s="125"/>
      <c r="O19" s="188"/>
    </row>
    <row r="20" spans="1:17" ht="3" customHeight="1">
      <c r="A20" s="179"/>
      <c r="B20" s="179"/>
      <c r="C20" s="179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  <c r="O20" s="179"/>
      <c r="P20" s="179"/>
      <c r="Q20" s="179"/>
    </row>
    <row r="21" spans="1:17" ht="18.95" customHeight="1">
      <c r="A21" s="132">
        <f ca="1">'Invoeren ploeg'!$A$6</f>
        <v>7</v>
      </c>
      <c r="B21" s="133" t="str">
        <f ca="1">'Invoeren ploeg'!$D$6</f>
        <v>De Meeuwen</v>
      </c>
      <c r="C21" s="179"/>
      <c r="D21" s="167">
        <f ca="1">'Invoeren ploeg'!$E$6</f>
        <v>0</v>
      </c>
      <c r="E21" s="123"/>
      <c r="F21" s="123"/>
      <c r="G21" s="123"/>
      <c r="H21" s="124"/>
      <c r="I21" s="124"/>
      <c r="J21" s="124"/>
      <c r="K21" s="124"/>
      <c r="L21" s="134"/>
      <c r="M21" s="185" t="s">
        <v>76</v>
      </c>
      <c r="N21" s="134"/>
      <c r="O21" s="134"/>
      <c r="P21" s="134"/>
      <c r="Q21" s="134"/>
    </row>
    <row r="22" spans="1:17" ht="18.95" customHeight="1">
      <c r="A22" s="167" t="str">
        <f ca="1">'Invoeren ploeg'!$AW$6</f>
        <v>x</v>
      </c>
      <c r="B22" s="122" t="str">
        <f ca="1">'Invoeren ploeg'!$AT$6</f>
        <v>Eva Arkenaar</v>
      </c>
      <c r="C22" s="122">
        <f ca="1">'Invoeren ploeg'!$AU$6</f>
        <v>8100038</v>
      </c>
      <c r="D22" s="135">
        <f ca="1">'Invoeren ploeg'!AW17</f>
        <v>0</v>
      </c>
      <c r="E22" s="181"/>
      <c r="F22" s="123"/>
      <c r="G22" s="123"/>
      <c r="H22" s="124"/>
      <c r="I22" s="124"/>
      <c r="J22" s="124"/>
      <c r="K22" s="124"/>
      <c r="L22" s="125"/>
      <c r="M22" s="182" t="s">
        <v>76</v>
      </c>
      <c r="N22" s="125"/>
      <c r="O22" s="125"/>
    </row>
    <row r="23" spans="1:17" ht="18.95" customHeight="1" thickBot="1">
      <c r="A23" s="167" t="str">
        <f ca="1">'Invoeren ploeg'!$BA$6</f>
        <v>x</v>
      </c>
      <c r="B23" s="122" t="str">
        <f ca="1">'Invoeren ploeg'!$AX$6</f>
        <v>Sabina Batist</v>
      </c>
      <c r="C23" s="122">
        <f ca="1">'Invoeren ploeg'!$AY$6</f>
        <v>8500128</v>
      </c>
      <c r="D23" s="167">
        <f ca="1">'Invoeren ploeg'!BA17</f>
        <v>0</v>
      </c>
      <c r="F23" s="126"/>
      <c r="G23" s="126"/>
      <c r="H23" s="127"/>
      <c r="I23" s="259" t="s">
        <v>75</v>
      </c>
      <c r="J23" s="260"/>
      <c r="K23" s="260"/>
      <c r="L23" s="128"/>
      <c r="M23" s="183" t="s">
        <v>77</v>
      </c>
      <c r="N23" s="125"/>
      <c r="O23" s="125"/>
    </row>
    <row r="24" spans="1:17" ht="18.95" customHeight="1" thickTop="1">
      <c r="A24" s="167" t="str">
        <f ca="1">'Invoeren ploeg'!$BE$6</f>
        <v>x</v>
      </c>
      <c r="B24" s="122" t="str">
        <f ca="1">'Invoeren ploeg'!$BB$6</f>
        <v>Renske Batist</v>
      </c>
      <c r="C24" s="122">
        <f ca="1">'Invoeren ploeg'!$BC$6</f>
        <v>8500126</v>
      </c>
      <c r="D24" s="167">
        <f ca="1">'Invoeren ploeg'!BE17</f>
        <v>0</v>
      </c>
      <c r="F24" s="167"/>
      <c r="G24" s="167"/>
      <c r="H24" s="129"/>
      <c r="I24" s="264" t="s">
        <v>74</v>
      </c>
      <c r="J24" s="265"/>
      <c r="K24" s="265"/>
      <c r="L24" s="125"/>
      <c r="M24" s="184"/>
      <c r="N24" s="130"/>
      <c r="O24" s="134"/>
      <c r="P24" s="185"/>
      <c r="Q24" s="186"/>
    </row>
    <row r="25" spans="1:17" ht="18.95" customHeight="1" thickBot="1">
      <c r="A25" s="167" t="str">
        <f ca="1">'Invoeren ploeg'!$BI$6</f>
        <v>x</v>
      </c>
      <c r="B25" s="122" t="str">
        <f ca="1">'Invoeren ploeg'!$BF$6</f>
        <v>Maaike Jong</v>
      </c>
      <c r="C25" s="122">
        <f ca="1">'Invoeren ploeg'!$BG$6</f>
        <v>8702020</v>
      </c>
      <c r="D25" s="167">
        <f ca="1">'Invoeren ploeg'!BI17</f>
        <v>0</v>
      </c>
      <c r="F25" s="167"/>
      <c r="G25" s="167"/>
      <c r="H25" s="129"/>
      <c r="I25" s="264"/>
      <c r="J25" s="265"/>
      <c r="K25" s="265"/>
      <c r="L25" s="131"/>
      <c r="M25" s="184"/>
      <c r="N25" s="130"/>
      <c r="O25" s="187">
        <f ca="1">'Invoeren ploeg'!AR6</f>
        <v>0</v>
      </c>
      <c r="P25" s="182" t="s">
        <v>76</v>
      </c>
      <c r="Q25" s="184" t="str">
        <f ca="1">'Invoeren ploeg'!$I$6</f>
        <v/>
      </c>
    </row>
    <row r="26" spans="1:17" ht="18.95" customHeight="1" thickTop="1">
      <c r="A26" s="167">
        <f ca="1">'Invoeren ploeg'!$BM$6</f>
        <v>0</v>
      </c>
      <c r="B26" s="122">
        <f ca="1">'Invoeren ploeg'!$BJ$6</f>
        <v>0</v>
      </c>
      <c r="C26" s="122">
        <f ca="1">'Invoeren ploeg'!$BK$6</f>
        <v>0</v>
      </c>
      <c r="D26" s="167">
        <f ca="1">'Invoeren ploeg'!BM17</f>
        <v>0</v>
      </c>
      <c r="F26" s="167"/>
      <c r="G26" s="167"/>
      <c r="H26" s="132">
        <f ca="1">'Invoeren ploeg'!$F$6</f>
        <v>0</v>
      </c>
      <c r="I26" s="264" t="s">
        <v>21</v>
      </c>
      <c r="J26" s="265"/>
      <c r="K26" s="265"/>
      <c r="L26" s="125"/>
      <c r="M26" s="184"/>
      <c r="N26" s="125"/>
      <c r="O26" s="188"/>
    </row>
    <row r="27" spans="1:17" ht="18.95" customHeight="1" thickBot="1">
      <c r="A27" s="167">
        <f ca="1">'Invoeren ploeg'!$BQ$6</f>
        <v>0</v>
      </c>
      <c r="B27" s="122">
        <f ca="1">'Invoeren ploeg'!$BN$6</f>
        <v>0</v>
      </c>
      <c r="C27" s="122">
        <f ca="1">'Invoeren ploeg'!$BO$6</f>
        <v>0</v>
      </c>
      <c r="D27" s="167">
        <f ca="1">'Invoeren ploeg'!BQ17</f>
        <v>0</v>
      </c>
      <c r="F27" s="167"/>
      <c r="G27" s="167"/>
      <c r="H27" s="129"/>
      <c r="I27" s="168"/>
      <c r="J27" s="169"/>
      <c r="K27" s="169"/>
      <c r="L27" s="125"/>
      <c r="M27" s="184"/>
      <c r="N27" s="125"/>
      <c r="O27" s="188"/>
    </row>
    <row r="28" spans="1:17" ht="18.95" customHeight="1">
      <c r="A28" s="167">
        <f ca="1">'Invoeren ploeg'!$BU$6</f>
        <v>0</v>
      </c>
      <c r="B28" s="122">
        <f ca="1">'Invoeren ploeg'!$BR$6</f>
        <v>0</v>
      </c>
      <c r="C28" s="122">
        <f ca="1">'Invoeren ploeg'!$BS$6</f>
        <v>0</v>
      </c>
      <c r="D28" s="266" t="s">
        <v>62</v>
      </c>
      <c r="E28" s="267"/>
      <c r="F28" s="267"/>
      <c r="G28" s="261">
        <f ca="1">'Invoeren ploeg'!$CH$6</f>
        <v>0</v>
      </c>
      <c r="H28" s="262"/>
      <c r="I28" s="262"/>
      <c r="J28" s="262"/>
      <c r="K28" s="262"/>
      <c r="L28" s="262"/>
      <c r="M28" s="262"/>
      <c r="N28" s="263"/>
      <c r="O28" s="188"/>
    </row>
    <row r="29" spans="1:17" ht="18.95" customHeight="1" thickBot="1">
      <c r="A29" s="167">
        <f ca="1">'Invoeren ploeg'!$BY$6</f>
        <v>0</v>
      </c>
      <c r="B29" s="122">
        <f ca="1">'Invoeren ploeg'!$BV$6</f>
        <v>0</v>
      </c>
      <c r="C29" s="122">
        <f ca="1">'Invoeren ploeg'!$BW$6</f>
        <v>0</v>
      </c>
      <c r="D29" s="268" t="s">
        <v>63</v>
      </c>
      <c r="E29" s="269"/>
      <c r="F29" s="269"/>
      <c r="G29" s="270">
        <f ca="1">'Invoeren ploeg'!$CI$6</f>
        <v>0</v>
      </c>
      <c r="H29" s="271"/>
      <c r="I29" s="271"/>
      <c r="J29" s="271"/>
      <c r="K29" s="271"/>
      <c r="L29" s="271"/>
      <c r="M29" s="271"/>
      <c r="N29" s="272"/>
      <c r="O29" s="188"/>
    </row>
    <row r="30" spans="1:17" ht="18.95" customHeight="1">
      <c r="A30" s="167">
        <f ca="1">'Invoeren ploeg'!$CC$6</f>
        <v>0</v>
      </c>
      <c r="B30" s="122">
        <f ca="1">'Invoeren ploeg'!$BZ$6</f>
        <v>0</v>
      </c>
      <c r="C30" s="122">
        <f ca="1">'Invoeren ploeg'!$CA$6</f>
        <v>0</v>
      </c>
      <c r="D30" s="167">
        <f ca="1">'Invoeren ploeg'!CC17</f>
        <v>0</v>
      </c>
      <c r="F30" s="167"/>
      <c r="G30" s="167"/>
      <c r="H30" s="129"/>
      <c r="I30" s="168"/>
      <c r="J30" s="169"/>
      <c r="K30" s="169"/>
      <c r="L30" s="125"/>
      <c r="M30" s="184"/>
      <c r="N30" s="125"/>
      <c r="O30" s="188"/>
    </row>
    <row r="31" spans="1:17" ht="18.95" customHeight="1">
      <c r="A31" s="167">
        <f ca="1">'Invoeren ploeg'!$CG$6</f>
        <v>0</v>
      </c>
      <c r="B31" s="122">
        <f ca="1">'Invoeren ploeg'!$CD$6</f>
        <v>0</v>
      </c>
      <c r="C31" s="122">
        <f ca="1">'Invoeren ploeg'!$CE$6</f>
        <v>0</v>
      </c>
      <c r="D31" s="167">
        <f ca="1">'Invoeren ploeg'!CG17</f>
        <v>0</v>
      </c>
      <c r="F31" s="167"/>
      <c r="G31" s="167"/>
      <c r="H31" s="129"/>
      <c r="I31" s="168"/>
      <c r="J31" s="169"/>
      <c r="K31" s="169"/>
      <c r="L31" s="125"/>
      <c r="M31" s="184"/>
      <c r="N31" s="125"/>
      <c r="O31" s="188"/>
    </row>
    <row r="32" spans="1:17" ht="3" customHeight="1">
      <c r="B32" s="179"/>
      <c r="C32" s="179"/>
    </row>
    <row r="33" spans="1:18" ht="18.95" customHeight="1">
      <c r="A33" s="132">
        <f ca="1">'Invoeren ploeg'!$A$7</f>
        <v>1</v>
      </c>
      <c r="B33" s="133" t="str">
        <f ca="1">'Invoeren ploeg'!$D$7</f>
        <v>W.V.Z.</v>
      </c>
      <c r="C33" s="179"/>
      <c r="D33" s="167">
        <f ca="1">'Invoeren ploeg'!$E$7</f>
        <v>0</v>
      </c>
      <c r="E33" s="123"/>
      <c r="F33" s="123"/>
      <c r="G33" s="123"/>
      <c r="H33" s="124"/>
      <c r="I33" s="124"/>
      <c r="J33" s="124"/>
      <c r="K33" s="124"/>
      <c r="L33" s="134"/>
      <c r="M33" s="185" t="s">
        <v>76</v>
      </c>
      <c r="N33" s="134"/>
      <c r="O33" s="134"/>
      <c r="P33" s="134"/>
      <c r="Q33" s="134"/>
    </row>
    <row r="34" spans="1:18" ht="18.95" customHeight="1">
      <c r="A34" s="167" t="str">
        <f ca="1">'Invoeren ploeg'!$AW$7</f>
        <v>x</v>
      </c>
      <c r="B34" s="122" t="str">
        <f ca="1">'Invoeren ploeg'!$AT$7</f>
        <v>Resi Bultena</v>
      </c>
      <c r="C34" s="122">
        <f ca="1">'Invoeren ploeg'!$AU$7</f>
        <v>8700688</v>
      </c>
      <c r="D34" s="135"/>
      <c r="E34" s="181"/>
      <c r="F34" s="123"/>
      <c r="G34" s="123"/>
      <c r="H34" s="124"/>
      <c r="I34" s="124"/>
      <c r="J34" s="124"/>
      <c r="K34" s="124"/>
      <c r="L34" s="125"/>
      <c r="M34" s="182" t="s">
        <v>76</v>
      </c>
      <c r="N34" s="125"/>
      <c r="O34" s="125"/>
    </row>
    <row r="35" spans="1:18" ht="18.95" customHeight="1" thickBot="1">
      <c r="A35" s="167" t="str">
        <f ca="1">'Invoeren ploeg'!$BA$7</f>
        <v>x</v>
      </c>
      <c r="B35" s="122" t="str">
        <f ca="1">'Invoeren ploeg'!$AX$7</f>
        <v>Nicole Rooker</v>
      </c>
      <c r="C35" s="122">
        <f ca="1">'Invoeren ploeg'!$AY$7</f>
        <v>8703454</v>
      </c>
      <c r="D35" s="167"/>
      <c r="F35" s="126"/>
      <c r="G35" s="126"/>
      <c r="H35" s="127"/>
      <c r="I35" s="259" t="s">
        <v>75</v>
      </c>
      <c r="J35" s="260"/>
      <c r="K35" s="260"/>
      <c r="L35" s="128"/>
      <c r="M35" s="183" t="s">
        <v>77</v>
      </c>
      <c r="N35" s="125"/>
      <c r="O35" s="125"/>
    </row>
    <row r="36" spans="1:18" ht="18.95" customHeight="1" thickTop="1">
      <c r="A36" s="167" t="str">
        <f ca="1">'Invoeren ploeg'!$BE$7</f>
        <v>x</v>
      </c>
      <c r="B36" s="122" t="str">
        <f ca="1">'Invoeren ploeg'!$BB$7</f>
        <v>Denise Linkerhof</v>
      </c>
      <c r="C36" s="122">
        <f ca="1">'Invoeren ploeg'!$BC$7</f>
        <v>8605122</v>
      </c>
      <c r="D36" s="167"/>
      <c r="F36" s="167"/>
      <c r="G36" s="167"/>
      <c r="H36" s="129"/>
      <c r="I36" s="264"/>
      <c r="J36" s="265"/>
      <c r="K36" s="265"/>
      <c r="L36" s="125"/>
      <c r="M36" s="184"/>
      <c r="N36" s="130"/>
      <c r="O36" s="134"/>
      <c r="P36" s="185"/>
      <c r="Q36" s="186"/>
    </row>
    <row r="37" spans="1:18" ht="18.95" customHeight="1" thickBot="1">
      <c r="A37" s="167" t="str">
        <f ca="1">'Invoeren ploeg'!$BI$7</f>
        <v>x</v>
      </c>
      <c r="B37" s="122" t="str">
        <f ca="1">'Invoeren ploeg'!$BF$7</f>
        <v>Marielle van Egmond</v>
      </c>
      <c r="C37" s="122">
        <f ca="1">'Invoeren ploeg'!$BG$7</f>
        <v>8901072</v>
      </c>
      <c r="D37" s="167"/>
      <c r="F37" s="167"/>
      <c r="G37" s="167"/>
      <c r="H37" s="129"/>
      <c r="I37" s="264"/>
      <c r="J37" s="265"/>
      <c r="K37" s="265"/>
      <c r="L37" s="131"/>
      <c r="M37" s="184"/>
      <c r="N37" s="130"/>
      <c r="O37" s="187">
        <f ca="1">'Invoeren ploeg'!AR7</f>
        <v>0</v>
      </c>
      <c r="P37" s="182" t="s">
        <v>76</v>
      </c>
      <c r="Q37" s="184" t="str">
        <f ca="1">'Invoeren ploeg'!$I$7</f>
        <v/>
      </c>
    </row>
    <row r="38" spans="1:18" ht="18.95" customHeight="1" thickTop="1">
      <c r="A38" s="167" t="str">
        <f ca="1">'Invoeren ploeg'!$BM$7</f>
        <v>x</v>
      </c>
      <c r="B38" s="122" t="str">
        <f ca="1">'Invoeren ploeg'!$BJ$7</f>
        <v>Marisya van Gemert</v>
      </c>
      <c r="C38" s="122">
        <f ca="1">'Invoeren ploeg'!$BK$7</f>
        <v>8705818</v>
      </c>
      <c r="D38" s="167"/>
      <c r="F38" s="167"/>
      <c r="G38" s="167"/>
      <c r="H38" s="132">
        <f ca="1">'Invoeren ploeg'!$F$7</f>
        <v>0</v>
      </c>
      <c r="I38" s="264" t="s">
        <v>21</v>
      </c>
      <c r="J38" s="265"/>
      <c r="K38" s="265"/>
      <c r="L38" s="125"/>
      <c r="M38" s="184"/>
      <c r="N38" s="125"/>
      <c r="O38" s="188"/>
    </row>
    <row r="39" spans="1:18" ht="18.95" customHeight="1" thickBot="1">
      <c r="A39" s="167" t="str">
        <f ca="1">'Invoeren ploeg'!$BQ$7</f>
        <v>x</v>
      </c>
      <c r="B39" s="122" t="str">
        <f ca="1">'Invoeren ploeg'!$BN$7</f>
        <v>Linda Smits</v>
      </c>
      <c r="C39" s="122">
        <f ca="1">'Invoeren ploeg'!$BO$7</f>
        <v>8605124</v>
      </c>
      <c r="D39" s="167"/>
      <c r="F39" s="167"/>
      <c r="G39" s="167"/>
      <c r="H39" s="129"/>
      <c r="I39" s="168"/>
      <c r="J39" s="169"/>
      <c r="K39" s="169"/>
      <c r="L39" s="125"/>
      <c r="M39" s="184"/>
      <c r="N39" s="125"/>
      <c r="O39" s="188"/>
    </row>
    <row r="40" spans="1:18" ht="18.95" customHeight="1">
      <c r="A40" s="167">
        <f ca="1">'Invoeren ploeg'!$BU$7</f>
        <v>0</v>
      </c>
      <c r="B40" s="122">
        <f ca="1">'Invoeren ploeg'!$BR$7</f>
        <v>0</v>
      </c>
      <c r="C40" s="122">
        <f ca="1">'Invoeren ploeg'!$BS$7</f>
        <v>0</v>
      </c>
      <c r="D40" s="266" t="s">
        <v>62</v>
      </c>
      <c r="E40" s="267"/>
      <c r="F40" s="267"/>
      <c r="G40" s="261" t="str">
        <f ca="1">'Invoeren ploeg'!$CH$7</f>
        <v>Basement Jaxx</v>
      </c>
      <c r="H40" s="262"/>
      <c r="I40" s="262"/>
      <c r="J40" s="262"/>
      <c r="K40" s="262"/>
      <c r="L40" s="262"/>
      <c r="M40" s="262"/>
      <c r="N40" s="263"/>
      <c r="O40" s="188"/>
    </row>
    <row r="41" spans="1:18" ht="18.95" customHeight="1" thickBot="1">
      <c r="A41" s="167">
        <f ca="1">'Invoeren ploeg'!$BY$7</f>
        <v>0</v>
      </c>
      <c r="B41" s="122">
        <f ca="1">'Invoeren ploeg'!$BV$7</f>
        <v>0</v>
      </c>
      <c r="C41" s="122">
        <f ca="1">'Invoeren ploeg'!$BW$7</f>
        <v>0</v>
      </c>
      <c r="D41" s="268" t="s">
        <v>63</v>
      </c>
      <c r="E41" s="269"/>
      <c r="F41" s="269"/>
      <c r="G41" s="270" t="str">
        <f ca="1">'Invoeren ploeg'!$CI$7</f>
        <v>WVZ Masters</v>
      </c>
      <c r="H41" s="271"/>
      <c r="I41" s="271"/>
      <c r="J41" s="271"/>
      <c r="K41" s="271"/>
      <c r="L41" s="271"/>
      <c r="M41" s="271"/>
      <c r="N41" s="272"/>
      <c r="O41" s="188"/>
    </row>
    <row r="42" spans="1:18" ht="18.95" customHeight="1">
      <c r="A42" s="167">
        <f ca="1">'Invoeren ploeg'!$CC$7</f>
        <v>0</v>
      </c>
      <c r="B42" s="122">
        <f ca="1">'Invoeren ploeg'!$BZ$7</f>
        <v>0</v>
      </c>
      <c r="C42" s="122">
        <f ca="1">'Invoeren ploeg'!$CA$7</f>
        <v>0</v>
      </c>
      <c r="D42" s="167"/>
      <c r="F42" s="167"/>
      <c r="G42" s="167"/>
      <c r="H42" s="129"/>
      <c r="I42" s="168"/>
      <c r="J42" s="169"/>
      <c r="K42" s="169"/>
      <c r="L42" s="125"/>
      <c r="M42" s="184"/>
      <c r="N42" s="125"/>
      <c r="O42" s="188"/>
    </row>
    <row r="43" spans="1:18" ht="18.95" customHeight="1">
      <c r="A43" s="167">
        <f ca="1">'Invoeren ploeg'!$CG$7</f>
        <v>0</v>
      </c>
      <c r="B43" s="122">
        <f ca="1">'Invoeren ploeg'!$CD$7</f>
        <v>0</v>
      </c>
      <c r="C43" s="122">
        <f ca="1">'Invoeren ploeg'!$CE$7</f>
        <v>0</v>
      </c>
      <c r="D43" s="167"/>
      <c r="F43" s="167"/>
      <c r="G43" s="167"/>
      <c r="H43" s="129"/>
      <c r="I43" s="168"/>
      <c r="J43" s="169"/>
      <c r="K43" s="169"/>
      <c r="L43" s="125"/>
      <c r="M43" s="184"/>
      <c r="N43" s="125"/>
      <c r="O43" s="188"/>
    </row>
    <row r="44" spans="1:18" ht="3" customHeight="1"/>
    <row r="45" spans="1:18" ht="18.95" customHeight="1">
      <c r="A45" s="132">
        <f ca="1">'Invoeren ploeg'!$A$8</f>
        <v>6</v>
      </c>
      <c r="B45" s="133" t="str">
        <f ca="1">'Invoeren ploeg'!$D$8</f>
        <v>ZV Westland Dijkglas</v>
      </c>
      <c r="C45" s="179"/>
      <c r="D45" s="167">
        <f ca="1">'Invoeren ploeg'!$E$8</f>
        <v>0</v>
      </c>
      <c r="E45" s="123"/>
      <c r="F45" s="123"/>
      <c r="G45" s="123"/>
      <c r="H45" s="124"/>
      <c r="I45" s="124"/>
      <c r="J45" s="124"/>
      <c r="K45" s="124"/>
      <c r="L45" s="134"/>
      <c r="M45" s="185" t="s">
        <v>76</v>
      </c>
      <c r="N45" s="134"/>
      <c r="O45" s="134"/>
      <c r="P45" s="134"/>
      <c r="Q45" s="134"/>
    </row>
    <row r="46" spans="1:18" ht="18.95" customHeight="1">
      <c r="A46" s="167" t="str">
        <f ca="1">'Invoeren ploeg'!$AW$8</f>
        <v>x</v>
      </c>
      <c r="B46" s="122" t="str">
        <f ca="1">'Invoeren ploeg'!$AT$8</f>
        <v>Jose Prins-Ales</v>
      </c>
      <c r="C46" s="122">
        <f ca="1">'Invoeren ploeg'!$AU$8</f>
        <v>7100690</v>
      </c>
      <c r="D46" s="135"/>
      <c r="E46" s="181"/>
      <c r="F46" s="123"/>
      <c r="G46" s="123"/>
      <c r="H46" s="124"/>
      <c r="I46" s="124"/>
      <c r="J46" s="124"/>
      <c r="K46" s="124"/>
      <c r="L46" s="125"/>
      <c r="M46" s="182" t="s">
        <v>76</v>
      </c>
      <c r="N46" s="125"/>
      <c r="O46" s="125"/>
      <c r="Q46" s="179"/>
      <c r="R46" s="179"/>
    </row>
    <row r="47" spans="1:18" ht="18.95" customHeight="1" thickBot="1">
      <c r="A47" s="167" t="str">
        <f ca="1">'Invoeren ploeg'!$BA$8</f>
        <v>x</v>
      </c>
      <c r="B47" s="122" t="str">
        <f ca="1">'Invoeren ploeg'!$AX$8</f>
        <v>Judith vd Knaap</v>
      </c>
      <c r="C47" s="122">
        <f ca="1">'Invoeren ploeg'!$AY$8</f>
        <v>7100328</v>
      </c>
      <c r="D47" s="167"/>
      <c r="F47" s="126"/>
      <c r="G47" s="126"/>
      <c r="H47" s="127"/>
      <c r="I47" s="259" t="s">
        <v>75</v>
      </c>
      <c r="J47" s="260"/>
      <c r="K47" s="260"/>
      <c r="L47" s="128"/>
      <c r="M47" s="183" t="s">
        <v>77</v>
      </c>
      <c r="N47" s="125"/>
      <c r="O47" s="125"/>
      <c r="Q47" s="179"/>
      <c r="R47" s="179"/>
    </row>
    <row r="48" spans="1:18" ht="18.95" customHeight="1" thickTop="1">
      <c r="A48" s="167" t="str">
        <f ca="1">'Invoeren ploeg'!$BE$8</f>
        <v>x</v>
      </c>
      <c r="B48" s="122" t="str">
        <f ca="1">'Invoeren ploeg'!$BB$8</f>
        <v>Bernice Damen</v>
      </c>
      <c r="C48" s="122">
        <f ca="1">'Invoeren ploeg'!$BC$8</f>
        <v>7200812</v>
      </c>
      <c r="D48" s="167"/>
      <c r="F48" s="167"/>
      <c r="G48" s="167"/>
      <c r="H48" s="129"/>
      <c r="I48" s="264" t="s">
        <v>74</v>
      </c>
      <c r="J48" s="265"/>
      <c r="K48" s="265"/>
      <c r="L48" s="125"/>
      <c r="M48" s="184"/>
      <c r="N48" s="130"/>
      <c r="O48" s="134"/>
      <c r="P48" s="185"/>
      <c r="Q48" s="189"/>
      <c r="R48" s="179"/>
    </row>
    <row r="49" spans="1:18" ht="18.95" customHeight="1" thickBot="1">
      <c r="A49" s="167" t="str">
        <f ca="1">'Invoeren ploeg'!$BI$8</f>
        <v>x</v>
      </c>
      <c r="B49" s="122" t="str">
        <f ca="1">'Invoeren ploeg'!$BF$8</f>
        <v>Brenda vd Laar-Schulte</v>
      </c>
      <c r="C49" s="122">
        <f ca="1">'Invoeren ploeg'!$BG$8</f>
        <v>7300664</v>
      </c>
      <c r="D49" s="167"/>
      <c r="F49" s="167"/>
      <c r="G49" s="167"/>
      <c r="H49" s="129"/>
      <c r="I49" s="264"/>
      <c r="J49" s="265"/>
      <c r="K49" s="265"/>
      <c r="L49" s="131"/>
      <c r="M49" s="184"/>
      <c r="N49" s="130"/>
      <c r="O49" s="187">
        <f ca="1">'Invoeren ploeg'!AR8</f>
        <v>0</v>
      </c>
      <c r="P49" s="182" t="s">
        <v>76</v>
      </c>
      <c r="Q49" s="190" t="str">
        <f ca="1">'Invoeren ploeg'!$I$8</f>
        <v/>
      </c>
      <c r="R49" s="179"/>
    </row>
    <row r="50" spans="1:18" ht="18.95" customHeight="1" thickTop="1">
      <c r="A50" s="167" t="str">
        <f ca="1">'Invoeren ploeg'!$BM$8</f>
        <v>x</v>
      </c>
      <c r="B50" s="122" t="str">
        <f ca="1">'Invoeren ploeg'!$BJ$8</f>
        <v>Rianna van der Sar</v>
      </c>
      <c r="C50" s="122">
        <f ca="1">'Invoeren ploeg'!$BK$8</f>
        <v>7901360</v>
      </c>
      <c r="D50" s="167"/>
      <c r="F50" s="167"/>
      <c r="G50" s="167"/>
      <c r="H50" s="132">
        <f ca="1">'Invoeren ploeg'!$F$7</f>
        <v>0</v>
      </c>
      <c r="I50" s="264" t="s">
        <v>21</v>
      </c>
      <c r="J50" s="265"/>
      <c r="K50" s="265"/>
      <c r="L50" s="125"/>
      <c r="M50" s="184"/>
      <c r="N50" s="125"/>
      <c r="O50" s="188"/>
      <c r="Q50" s="179"/>
      <c r="R50" s="179"/>
    </row>
    <row r="51" spans="1:18" ht="18.95" customHeight="1" thickBot="1">
      <c r="A51" s="167" t="str">
        <f ca="1">'Invoeren ploeg'!$BQ$8</f>
        <v>x</v>
      </c>
      <c r="B51" s="122" t="str">
        <f ca="1">'Invoeren ploeg'!$BN$8</f>
        <v>Jolanda Bouman-Zeestraten</v>
      </c>
      <c r="C51" s="122">
        <f ca="1">'Invoeren ploeg'!$BO$8</f>
        <v>7901182</v>
      </c>
      <c r="D51" s="167"/>
      <c r="F51" s="167"/>
      <c r="G51" s="167"/>
      <c r="H51" s="129"/>
      <c r="I51" s="168"/>
      <c r="J51" s="169"/>
      <c r="K51" s="169"/>
      <c r="L51" s="125"/>
      <c r="M51" s="184"/>
      <c r="N51" s="125"/>
      <c r="O51" s="188"/>
      <c r="Q51" s="179"/>
      <c r="R51" s="179"/>
    </row>
    <row r="52" spans="1:18" ht="18.95" customHeight="1">
      <c r="A52" s="167">
        <f ca="1">'Invoeren ploeg'!$BU$8</f>
        <v>0</v>
      </c>
      <c r="B52" s="122">
        <f ca="1">'Invoeren ploeg'!$BR$8</f>
        <v>0</v>
      </c>
      <c r="C52" s="122">
        <f ca="1">'Invoeren ploeg'!$BS$8</f>
        <v>0</v>
      </c>
      <c r="D52" s="266" t="s">
        <v>62</v>
      </c>
      <c r="E52" s="267"/>
      <c r="F52" s="267"/>
      <c r="G52" s="261" t="str">
        <f ca="1">'Invoeren ploeg'!$CH$8</f>
        <v>Dance Macabre</v>
      </c>
      <c r="H52" s="262"/>
      <c r="I52" s="262"/>
      <c r="J52" s="262"/>
      <c r="K52" s="262"/>
      <c r="L52" s="262"/>
      <c r="M52" s="262"/>
      <c r="N52" s="263"/>
      <c r="O52" s="188"/>
      <c r="Q52" s="179"/>
      <c r="R52" s="179"/>
    </row>
    <row r="53" spans="1:18" ht="18.95" customHeight="1" thickBot="1">
      <c r="A53" s="167">
        <f ca="1">'Invoeren ploeg'!$BY$8</f>
        <v>0</v>
      </c>
      <c r="B53" s="122">
        <f ca="1">'Invoeren ploeg'!$BV$8</f>
        <v>0</v>
      </c>
      <c r="C53" s="122">
        <f ca="1">'Invoeren ploeg'!$BW$8</f>
        <v>0</v>
      </c>
      <c r="D53" s="268" t="s">
        <v>63</v>
      </c>
      <c r="E53" s="269"/>
      <c r="F53" s="269"/>
      <c r="G53" s="270" t="str">
        <f ca="1">'Invoeren ploeg'!$CI$8</f>
        <v>Joke Mieke en Linda</v>
      </c>
      <c r="H53" s="271"/>
      <c r="I53" s="271"/>
      <c r="J53" s="271"/>
      <c r="K53" s="271"/>
      <c r="L53" s="271"/>
      <c r="M53" s="271"/>
      <c r="N53" s="272"/>
      <c r="O53" s="188"/>
      <c r="Q53" s="179"/>
      <c r="R53" s="179"/>
    </row>
    <row r="54" spans="1:18" ht="18.95" customHeight="1">
      <c r="A54" s="167">
        <f ca="1">'Invoeren ploeg'!$CC$8</f>
        <v>0</v>
      </c>
      <c r="B54" s="122">
        <f ca="1">'Invoeren ploeg'!$BZ$8</f>
        <v>0</v>
      </c>
      <c r="C54" s="122">
        <f ca="1">'Invoeren ploeg'!$CA$8</f>
        <v>0</v>
      </c>
      <c r="D54" s="167"/>
      <c r="F54" s="167"/>
      <c r="G54" s="167"/>
      <c r="H54" s="129"/>
      <c r="I54" s="168"/>
      <c r="J54" s="169"/>
      <c r="K54" s="169"/>
      <c r="L54" s="125"/>
      <c r="M54" s="184"/>
      <c r="N54" s="125"/>
      <c r="O54" s="188"/>
      <c r="Q54" s="179"/>
      <c r="R54" s="179"/>
    </row>
    <row r="55" spans="1:18" ht="18.95" customHeight="1">
      <c r="A55" s="167">
        <f ca="1">'Invoeren ploeg'!$CG$8</f>
        <v>0</v>
      </c>
      <c r="B55" s="122">
        <f ca="1">'Invoeren ploeg'!$CD$8</f>
        <v>0</v>
      </c>
      <c r="C55" s="122">
        <f ca="1">'Invoeren ploeg'!$CE$8</f>
        <v>0</v>
      </c>
      <c r="D55" s="167"/>
      <c r="F55" s="167"/>
      <c r="G55" s="167"/>
      <c r="H55" s="129"/>
      <c r="I55" s="168"/>
      <c r="J55" s="169"/>
      <c r="K55" s="169"/>
      <c r="L55" s="125"/>
      <c r="M55" s="184"/>
      <c r="N55" s="125"/>
      <c r="O55" s="188"/>
      <c r="Q55" s="179"/>
      <c r="R55" s="179"/>
    </row>
    <row r="56" spans="1:18" ht="3" customHeight="1">
      <c r="A56" s="179"/>
      <c r="B56" s="179"/>
      <c r="C56" s="179"/>
      <c r="D56" s="179"/>
      <c r="E56" s="179"/>
      <c r="F56" s="179"/>
      <c r="G56" s="179"/>
      <c r="H56" s="179"/>
      <c r="I56" s="179"/>
      <c r="J56" s="179"/>
      <c r="K56" s="179"/>
      <c r="L56" s="179"/>
      <c r="M56" s="179"/>
      <c r="N56" s="179"/>
      <c r="O56" s="179"/>
      <c r="P56" s="179"/>
      <c r="Q56" s="179"/>
      <c r="R56" s="179"/>
    </row>
    <row r="57" spans="1:18" ht="20.100000000000001" customHeight="1">
      <c r="A57" s="132">
        <f ca="1">'Invoeren ploeg'!$A$9</f>
        <v>4</v>
      </c>
      <c r="B57" s="133" t="str">
        <f ca="1">'Invoeren ploeg'!$D$9</f>
        <v>Heistse zwemclub Arduas</v>
      </c>
      <c r="C57" s="179"/>
      <c r="D57" s="167">
        <f ca="1">'Invoeren ploeg'!$E$9</f>
        <v>0</v>
      </c>
      <c r="E57" s="123"/>
      <c r="F57" s="123"/>
      <c r="G57" s="123"/>
      <c r="H57" s="124"/>
      <c r="I57" s="124"/>
      <c r="J57" s="124"/>
      <c r="K57" s="124"/>
      <c r="L57" s="134"/>
      <c r="M57" s="185" t="s">
        <v>76</v>
      </c>
      <c r="N57" s="134"/>
      <c r="O57" s="134"/>
      <c r="P57" s="134"/>
      <c r="Q57" s="134"/>
    </row>
    <row r="58" spans="1:18" ht="20.100000000000001" customHeight="1">
      <c r="A58" s="167" t="str">
        <f ca="1">'Invoeren ploeg'!$AW$9</f>
        <v>x</v>
      </c>
      <c r="B58" s="122" t="str">
        <f ca="1">'Invoeren ploeg'!$AT$9</f>
        <v>Dorien Ooms</v>
      </c>
      <c r="C58" s="122" t="str">
        <f ca="1">'Invoeren ploeg'!$AU$9</f>
        <v>HZA004/89</v>
      </c>
      <c r="D58" s="135"/>
      <c r="E58" s="181"/>
      <c r="F58" s="123"/>
      <c r="G58" s="123"/>
      <c r="H58" s="124"/>
      <c r="I58" s="124"/>
      <c r="J58" s="124"/>
      <c r="K58" s="124"/>
      <c r="L58" s="125"/>
      <c r="M58" s="182" t="s">
        <v>76</v>
      </c>
      <c r="N58" s="125"/>
      <c r="O58" s="125"/>
      <c r="Q58" s="179"/>
      <c r="R58" s="179"/>
    </row>
    <row r="59" spans="1:18" ht="20.100000000000001" customHeight="1" thickBot="1">
      <c r="A59" s="167" t="str">
        <f ca="1">'Invoeren ploeg'!$BA$9</f>
        <v>x</v>
      </c>
      <c r="B59" s="122" t="str">
        <f ca="1">'Invoeren ploeg'!$AX$9</f>
        <v>Katrien Ooms</v>
      </c>
      <c r="C59" s="122" t="str">
        <f ca="1">'Invoeren ploeg'!$AY$9</f>
        <v>HZA063/84</v>
      </c>
      <c r="D59" s="167"/>
      <c r="F59" s="126"/>
      <c r="G59" s="126"/>
      <c r="H59" s="127"/>
      <c r="I59" s="259" t="s">
        <v>75</v>
      </c>
      <c r="J59" s="260"/>
      <c r="K59" s="260"/>
      <c r="L59" s="128"/>
      <c r="M59" s="183" t="s">
        <v>77</v>
      </c>
      <c r="N59" s="125"/>
      <c r="O59" s="125"/>
      <c r="Q59" s="179"/>
      <c r="R59" s="179"/>
    </row>
    <row r="60" spans="1:18" ht="20.100000000000001" customHeight="1" thickTop="1">
      <c r="A60" s="167" t="str">
        <f ca="1">'Invoeren ploeg'!$BE$9</f>
        <v>x</v>
      </c>
      <c r="B60" s="122" t="str">
        <f ca="1">'Invoeren ploeg'!$BB$9</f>
        <v>Babette Forsyth</v>
      </c>
      <c r="C60" s="122" t="str">
        <f ca="1">'Invoeren ploeg'!$BC$9</f>
        <v>HZA023/67</v>
      </c>
      <c r="D60" s="167"/>
      <c r="F60" s="167"/>
      <c r="G60" s="167"/>
      <c r="H60" s="129"/>
      <c r="I60" s="264" t="s">
        <v>74</v>
      </c>
      <c r="J60" s="265"/>
      <c r="K60" s="265"/>
      <c r="L60" s="125"/>
      <c r="M60" s="184"/>
      <c r="N60" s="130"/>
      <c r="O60" s="134"/>
      <c r="P60" s="185"/>
      <c r="Q60" s="189"/>
      <c r="R60" s="179"/>
    </row>
    <row r="61" spans="1:18" ht="20.100000000000001" customHeight="1" thickBot="1">
      <c r="A61" s="167" t="str">
        <f ca="1">'Invoeren ploeg'!$BI$9</f>
        <v>x</v>
      </c>
      <c r="B61" s="122" t="str">
        <f ca="1">'Invoeren ploeg'!$BF$9</f>
        <v>Alex Baes</v>
      </c>
      <c r="C61" s="122" t="str">
        <f ca="1">'Invoeren ploeg'!$BG$9</f>
        <v>HZA163/63</v>
      </c>
      <c r="D61" s="167"/>
      <c r="F61" s="167"/>
      <c r="G61" s="167"/>
      <c r="H61" s="129"/>
      <c r="I61" s="264"/>
      <c r="J61" s="265"/>
      <c r="K61" s="265"/>
      <c r="L61" s="131"/>
      <c r="M61" s="184"/>
      <c r="N61" s="130"/>
      <c r="O61" s="187">
        <f ca="1">'Invoeren ploeg'!AR9</f>
        <v>0</v>
      </c>
      <c r="P61" s="182" t="s">
        <v>76</v>
      </c>
      <c r="Q61" s="190" t="str">
        <f ca="1">'Invoeren ploeg'!$I$9</f>
        <v/>
      </c>
      <c r="R61" s="179"/>
    </row>
    <row r="62" spans="1:18" ht="20.100000000000001" customHeight="1" thickTop="1">
      <c r="A62" s="167">
        <f ca="1">'Invoeren ploeg'!$BM$9</f>
        <v>0</v>
      </c>
      <c r="B62" s="122">
        <f ca="1">'Invoeren ploeg'!$BJ$9</f>
        <v>0</v>
      </c>
      <c r="C62" s="122">
        <f ca="1">'Invoeren ploeg'!$BK$9</f>
        <v>0</v>
      </c>
      <c r="D62" s="167"/>
      <c r="F62" s="167"/>
      <c r="G62" s="167"/>
      <c r="H62" s="132">
        <f ca="1">'Invoeren ploeg'!$F$7</f>
        <v>0</v>
      </c>
      <c r="I62" s="264" t="s">
        <v>21</v>
      </c>
      <c r="J62" s="265"/>
      <c r="K62" s="265"/>
      <c r="L62" s="125"/>
      <c r="M62" s="184"/>
      <c r="N62" s="125"/>
      <c r="O62" s="188"/>
      <c r="Q62" s="179"/>
      <c r="R62" s="179"/>
    </row>
    <row r="63" spans="1:18" ht="20.100000000000001" customHeight="1" thickBot="1">
      <c r="A63" s="167">
        <f ca="1">'Invoeren ploeg'!$BQ$9</f>
        <v>0</v>
      </c>
      <c r="B63" s="122">
        <f ca="1">'Invoeren ploeg'!$BN$9</f>
        <v>0</v>
      </c>
      <c r="C63" s="122">
        <f ca="1">'Invoeren ploeg'!$BO$9</f>
        <v>0</v>
      </c>
      <c r="D63" s="167"/>
      <c r="F63" s="167"/>
      <c r="G63" s="167"/>
      <c r="H63" s="129"/>
      <c r="I63" s="168"/>
      <c r="J63" s="169"/>
      <c r="K63" s="169"/>
      <c r="L63" s="125"/>
      <c r="M63" s="184"/>
      <c r="N63" s="125"/>
      <c r="O63" s="188"/>
      <c r="Q63" s="179"/>
      <c r="R63" s="179"/>
    </row>
    <row r="64" spans="1:18" ht="20.100000000000001" customHeight="1">
      <c r="A64" s="167">
        <f ca="1">'Invoeren ploeg'!$BU$9</f>
        <v>0</v>
      </c>
      <c r="B64" s="122">
        <f ca="1">'Invoeren ploeg'!$BR$9</f>
        <v>0</v>
      </c>
      <c r="C64" s="122">
        <f ca="1">'Invoeren ploeg'!$BS$9</f>
        <v>0</v>
      </c>
      <c r="D64" s="266" t="s">
        <v>62</v>
      </c>
      <c r="E64" s="267"/>
      <c r="F64" s="267"/>
      <c r="G64" s="261" t="str">
        <f ca="1">'Invoeren ploeg'!$CH$9</f>
        <v>Mashed Potato</v>
      </c>
      <c r="H64" s="262"/>
      <c r="I64" s="262"/>
      <c r="J64" s="262"/>
      <c r="K64" s="262"/>
      <c r="L64" s="262"/>
      <c r="M64" s="262"/>
      <c r="N64" s="263"/>
      <c r="O64" s="188"/>
      <c r="Q64" s="179"/>
      <c r="R64" s="179"/>
    </row>
    <row r="65" spans="1:18" ht="20.100000000000001" customHeight="1" thickBot="1">
      <c r="A65" s="167">
        <f ca="1">'Invoeren ploeg'!$BY$9</f>
        <v>0</v>
      </c>
      <c r="B65" s="122">
        <f ca="1">'Invoeren ploeg'!$BV$9</f>
        <v>0</v>
      </c>
      <c r="C65" s="122">
        <f ca="1">'Invoeren ploeg'!$BW$9</f>
        <v>0</v>
      </c>
      <c r="D65" s="268" t="s">
        <v>63</v>
      </c>
      <c r="E65" s="269"/>
      <c r="F65" s="269"/>
      <c r="G65" s="270" t="str">
        <f ca="1">'Invoeren ploeg'!$CI$9</f>
        <v>Alex Baes</v>
      </c>
      <c r="H65" s="271"/>
      <c r="I65" s="271"/>
      <c r="J65" s="271"/>
      <c r="K65" s="271"/>
      <c r="L65" s="271"/>
      <c r="M65" s="271"/>
      <c r="N65" s="272"/>
      <c r="O65" s="188"/>
      <c r="Q65" s="179"/>
      <c r="R65" s="179"/>
    </row>
    <row r="66" spans="1:18" ht="20.100000000000001" customHeight="1">
      <c r="A66" s="167">
        <f ca="1">'Invoeren ploeg'!$CC$9</f>
        <v>0</v>
      </c>
      <c r="B66" s="122">
        <f ca="1">'Invoeren ploeg'!$BZ$9</f>
        <v>0</v>
      </c>
      <c r="C66" s="122">
        <f ca="1">'Invoeren ploeg'!$CA$9</f>
        <v>0</v>
      </c>
      <c r="D66" s="167"/>
      <c r="F66" s="167"/>
      <c r="G66" s="167"/>
      <c r="H66" s="129"/>
      <c r="I66" s="168"/>
      <c r="J66" s="169"/>
      <c r="K66" s="169"/>
      <c r="L66" s="125"/>
      <c r="M66" s="184"/>
      <c r="N66" s="125"/>
      <c r="O66" s="188"/>
      <c r="Q66" s="179"/>
      <c r="R66" s="179"/>
    </row>
    <row r="67" spans="1:18" ht="20.100000000000001" customHeight="1">
      <c r="A67" s="167">
        <f ca="1">'Invoeren ploeg'!$CG$9</f>
        <v>0</v>
      </c>
      <c r="B67" s="122">
        <f ca="1">'Invoeren ploeg'!$CD$9</f>
        <v>0</v>
      </c>
      <c r="C67" s="122">
        <f ca="1">'Invoeren ploeg'!$CE$9</f>
        <v>0</v>
      </c>
      <c r="D67" s="167"/>
      <c r="F67" s="167"/>
      <c r="G67" s="167"/>
      <c r="H67" s="129"/>
      <c r="I67" s="168"/>
      <c r="J67" s="169"/>
      <c r="K67" s="169"/>
      <c r="L67" s="125"/>
      <c r="M67" s="184"/>
      <c r="N67" s="125"/>
      <c r="O67" s="188"/>
      <c r="Q67" s="179"/>
      <c r="R67" s="179"/>
    </row>
    <row r="68" spans="1:18" ht="3" customHeight="1">
      <c r="A68" s="179"/>
      <c r="B68" s="179"/>
      <c r="C68" s="179"/>
      <c r="D68" s="179"/>
      <c r="E68" s="179"/>
      <c r="F68" s="179"/>
      <c r="G68" s="179"/>
      <c r="H68" s="179"/>
      <c r="I68" s="179"/>
      <c r="J68" s="179"/>
      <c r="K68" s="179"/>
      <c r="L68" s="179"/>
      <c r="M68" s="179"/>
      <c r="N68" s="179"/>
      <c r="O68" s="179"/>
      <c r="P68" s="179"/>
      <c r="Q68" s="179"/>
      <c r="R68" s="179"/>
    </row>
    <row r="69" spans="1:18" ht="20.100000000000001" customHeight="1">
      <c r="A69" s="132">
        <f ca="1">'Invoeren ploeg'!$A$10</f>
        <v>2</v>
      </c>
      <c r="B69" s="133" t="str">
        <f ca="1">'Invoeren ploeg'!$D$10</f>
        <v>Synchro Breda</v>
      </c>
      <c r="C69" s="179"/>
      <c r="D69" s="167">
        <f ca="1">'Invoeren ploeg'!$E$10</f>
        <v>0</v>
      </c>
      <c r="E69" s="123"/>
      <c r="F69" s="123"/>
      <c r="G69" s="123"/>
      <c r="H69" s="124"/>
      <c r="I69" s="124"/>
      <c r="J69" s="124"/>
      <c r="K69" s="124"/>
      <c r="L69" s="134"/>
      <c r="M69" s="185" t="s">
        <v>76</v>
      </c>
      <c r="N69" s="134"/>
      <c r="O69" s="134"/>
      <c r="P69" s="134"/>
      <c r="Q69" s="134"/>
      <c r="R69" s="179"/>
    </row>
    <row r="70" spans="1:18" ht="20.100000000000001" customHeight="1">
      <c r="A70" s="167" t="str">
        <f ca="1">'Invoeren ploeg'!$AW$10</f>
        <v>x</v>
      </c>
      <c r="B70" s="122" t="str">
        <f ca="1">'Invoeren ploeg'!$AT$10</f>
        <v>Mieke Daamen</v>
      </c>
      <c r="C70" s="122">
        <f ca="1">'Invoeren ploeg'!$AU$10</f>
        <v>7900158</v>
      </c>
      <c r="D70" s="135"/>
      <c r="E70" s="181"/>
      <c r="F70" s="123"/>
      <c r="G70" s="123"/>
      <c r="H70" s="124"/>
      <c r="I70" s="124"/>
      <c r="J70" s="124"/>
      <c r="K70" s="124"/>
      <c r="L70" s="125"/>
      <c r="M70" s="182" t="s">
        <v>76</v>
      </c>
      <c r="N70" s="125"/>
      <c r="O70" s="125"/>
      <c r="Q70" s="179"/>
      <c r="R70" s="179"/>
    </row>
    <row r="71" spans="1:18" ht="20.100000000000001" customHeight="1" thickBot="1">
      <c r="A71" s="167" t="str">
        <f ca="1">'Invoeren ploeg'!$BA$10</f>
        <v>x</v>
      </c>
      <c r="B71" s="122" t="str">
        <f ca="1">'Invoeren ploeg'!$AX$10</f>
        <v>Carlijn Oerlemans</v>
      </c>
      <c r="C71" s="122">
        <f ca="1">'Invoeren ploeg'!$AY$10</f>
        <v>8401786</v>
      </c>
      <c r="D71" s="167"/>
      <c r="F71" s="126"/>
      <c r="G71" s="126"/>
      <c r="H71" s="127"/>
      <c r="I71" s="259" t="s">
        <v>75</v>
      </c>
      <c r="J71" s="260"/>
      <c r="K71" s="260"/>
      <c r="L71" s="128"/>
      <c r="M71" s="183" t="s">
        <v>77</v>
      </c>
      <c r="N71" s="125"/>
      <c r="O71" s="125"/>
      <c r="Q71" s="179"/>
      <c r="R71" s="179"/>
    </row>
    <row r="72" spans="1:18" ht="20.100000000000001" customHeight="1" thickTop="1">
      <c r="A72" s="167" t="str">
        <f ca="1">'Invoeren ploeg'!$BE$10</f>
        <v>x</v>
      </c>
      <c r="B72" s="122" t="str">
        <f ca="1">'Invoeren ploeg'!$BB$10</f>
        <v>Ingrid Schoenmakers</v>
      </c>
      <c r="C72" s="122">
        <f ca="1">'Invoeren ploeg'!$BC$10</f>
        <v>8001540</v>
      </c>
      <c r="D72" s="167"/>
      <c r="F72" s="167"/>
      <c r="G72" s="167"/>
      <c r="H72" s="129"/>
      <c r="I72" s="264" t="s">
        <v>74</v>
      </c>
      <c r="J72" s="265"/>
      <c r="K72" s="265"/>
      <c r="L72" s="125"/>
      <c r="M72" s="184"/>
      <c r="N72" s="130"/>
      <c r="O72" s="134"/>
      <c r="P72" s="185"/>
      <c r="Q72" s="189"/>
      <c r="R72" s="179"/>
    </row>
    <row r="73" spans="1:18" ht="20.100000000000001" customHeight="1" thickBot="1">
      <c r="A73" s="167" t="str">
        <f ca="1">'Invoeren ploeg'!$BI$10</f>
        <v>x</v>
      </c>
      <c r="B73" s="122" t="str">
        <f ca="1">'Invoeren ploeg'!$BF$10</f>
        <v>Evelien Maanders</v>
      </c>
      <c r="C73" s="122">
        <f ca="1">'Invoeren ploeg'!$BG$10</f>
        <v>8403274</v>
      </c>
      <c r="D73" s="167"/>
      <c r="F73" s="167"/>
      <c r="G73" s="167"/>
      <c r="H73" s="129"/>
      <c r="I73" s="264"/>
      <c r="J73" s="265"/>
      <c r="K73" s="265"/>
      <c r="L73" s="131"/>
      <c r="M73" s="184"/>
      <c r="N73" s="130"/>
      <c r="O73" s="187">
        <f ca="1">'Invoeren ploeg'!AR10</f>
        <v>0</v>
      </c>
      <c r="P73" s="182" t="s">
        <v>76</v>
      </c>
      <c r="Q73" s="190" t="str">
        <f ca="1">'Invoeren ploeg'!$I$10</f>
        <v/>
      </c>
      <c r="R73" s="179"/>
    </row>
    <row r="74" spans="1:18" ht="20.100000000000001" customHeight="1" thickTop="1">
      <c r="A74" s="167" t="str">
        <f ca="1">'Invoeren ploeg'!$BM$10</f>
        <v>x</v>
      </c>
      <c r="B74" s="122" t="str">
        <f ca="1">'Invoeren ploeg'!$BJ$10</f>
        <v>Linda Stakenburg</v>
      </c>
      <c r="C74" s="122">
        <f ca="1">'Invoeren ploeg'!$BK$10</f>
        <v>8402344</v>
      </c>
      <c r="D74" s="167"/>
      <c r="F74" s="167"/>
      <c r="G74" s="167"/>
      <c r="H74" s="132">
        <f ca="1">'Invoeren ploeg'!$F$7</f>
        <v>0</v>
      </c>
      <c r="I74" s="264" t="s">
        <v>21</v>
      </c>
      <c r="J74" s="265"/>
      <c r="K74" s="265"/>
      <c r="L74" s="125"/>
      <c r="M74" s="184"/>
      <c r="N74" s="125"/>
      <c r="O74" s="188"/>
      <c r="Q74" s="179"/>
      <c r="R74" s="179"/>
    </row>
    <row r="75" spans="1:18" ht="20.100000000000001" customHeight="1" thickBot="1">
      <c r="A75" s="167" t="str">
        <f ca="1">'Invoeren ploeg'!$BQ$10</f>
        <v>x</v>
      </c>
      <c r="B75" s="122" t="str">
        <f ca="1">'Invoeren ploeg'!$BN$10</f>
        <v>Anouk van Eijk</v>
      </c>
      <c r="C75" s="122">
        <f ca="1">'Invoeren ploeg'!$BO$10</f>
        <v>8403196</v>
      </c>
      <c r="D75" s="167"/>
      <c r="F75" s="167"/>
      <c r="G75" s="167"/>
      <c r="H75" s="129"/>
      <c r="I75" s="168"/>
      <c r="J75" s="169"/>
      <c r="K75" s="169"/>
      <c r="L75" s="125"/>
      <c r="M75" s="184"/>
      <c r="N75" s="125"/>
      <c r="O75" s="188"/>
      <c r="Q75" s="179"/>
      <c r="R75" s="179"/>
    </row>
    <row r="76" spans="1:18" ht="20.100000000000001" customHeight="1">
      <c r="A76" s="167" t="str">
        <f ca="1">'Invoeren ploeg'!$BU$10</f>
        <v>x</v>
      </c>
      <c r="B76" s="122" t="str">
        <f ca="1">'Invoeren ploeg'!$BR$10</f>
        <v>Maaike Oerlemans</v>
      </c>
      <c r="C76" s="122">
        <f ca="1">'Invoeren ploeg'!$BS$10</f>
        <v>8002108</v>
      </c>
      <c r="D76" s="266" t="s">
        <v>62</v>
      </c>
      <c r="E76" s="267"/>
      <c r="F76" s="267"/>
      <c r="G76" s="261" t="str">
        <f ca="1">'Invoeren ploeg'!$CH$10</f>
        <v xml:space="preserve">Let's get Loud </v>
      </c>
      <c r="H76" s="262"/>
      <c r="I76" s="262"/>
      <c r="J76" s="262"/>
      <c r="K76" s="262"/>
      <c r="L76" s="262"/>
      <c r="M76" s="262"/>
      <c r="N76" s="263"/>
      <c r="O76" s="188"/>
      <c r="Q76" s="179"/>
      <c r="R76" s="179"/>
    </row>
    <row r="77" spans="1:18" ht="20.100000000000001" customHeight="1" thickBot="1">
      <c r="A77" s="167" t="str">
        <f ca="1">'Invoeren ploeg'!$BY$10</f>
        <v>x</v>
      </c>
      <c r="B77" s="122" t="str">
        <f ca="1">'Invoeren ploeg'!$BV$10</f>
        <v>Virginie Franken</v>
      </c>
      <c r="C77" s="122">
        <f ca="1">'Invoeren ploeg'!$BW$10</f>
        <v>8001420</v>
      </c>
      <c r="D77" s="268" t="s">
        <v>63</v>
      </c>
      <c r="E77" s="269"/>
      <c r="F77" s="269"/>
      <c r="G77" s="270" t="str">
        <f ca="1">'Invoeren ploeg'!$CI$10</f>
        <v>Synchro Combinatie</v>
      </c>
      <c r="H77" s="271"/>
      <c r="I77" s="271"/>
      <c r="J77" s="271"/>
      <c r="K77" s="271"/>
      <c r="L77" s="271"/>
      <c r="M77" s="271"/>
      <c r="N77" s="272"/>
      <c r="O77" s="188"/>
      <c r="Q77" s="179"/>
      <c r="R77" s="179"/>
    </row>
    <row r="78" spans="1:18" ht="20.100000000000001" customHeight="1">
      <c r="A78" s="167">
        <f ca="1">'Invoeren ploeg'!$CC$10</f>
        <v>0</v>
      </c>
      <c r="B78" s="122">
        <f ca="1">'Invoeren ploeg'!$BZ$10</f>
        <v>0</v>
      </c>
      <c r="C78" s="122">
        <f ca="1">'Invoeren ploeg'!$CA$10</f>
        <v>0</v>
      </c>
      <c r="D78" s="167"/>
      <c r="F78" s="167"/>
      <c r="G78" s="167"/>
      <c r="H78" s="129"/>
      <c r="I78" s="168"/>
      <c r="J78" s="169"/>
      <c r="K78" s="169"/>
      <c r="L78" s="125"/>
      <c r="M78" s="184"/>
      <c r="N78" s="125"/>
      <c r="O78" s="188"/>
      <c r="Q78" s="179"/>
      <c r="R78" s="179"/>
    </row>
    <row r="79" spans="1:18" ht="20.100000000000001" customHeight="1">
      <c r="A79" s="167">
        <f ca="1">'Invoeren ploeg'!$CG$10</f>
        <v>0</v>
      </c>
      <c r="B79" s="122">
        <f ca="1">'Invoeren ploeg'!$CD$10</f>
        <v>0</v>
      </c>
      <c r="C79" s="122">
        <f ca="1">'Invoeren ploeg'!$CE$10</f>
        <v>0</v>
      </c>
      <c r="D79" s="167"/>
      <c r="F79" s="167"/>
      <c r="G79" s="167"/>
      <c r="H79" s="129"/>
      <c r="I79" s="168"/>
      <c r="J79" s="169"/>
      <c r="K79" s="169"/>
      <c r="L79" s="125"/>
      <c r="M79" s="184"/>
      <c r="N79" s="125"/>
      <c r="O79" s="188"/>
      <c r="Q79" s="179"/>
      <c r="R79" s="179"/>
    </row>
    <row r="80" spans="1:18" ht="3" customHeight="1">
      <c r="A80" s="179"/>
      <c r="B80" s="179"/>
      <c r="C80" s="179"/>
      <c r="D80" s="179"/>
      <c r="E80" s="179"/>
      <c r="F80" s="179"/>
      <c r="G80" s="179"/>
      <c r="H80" s="179"/>
      <c r="I80" s="179"/>
      <c r="J80" s="179"/>
      <c r="K80" s="179"/>
      <c r="L80" s="179"/>
      <c r="M80" s="179"/>
      <c r="N80" s="179"/>
      <c r="O80" s="179"/>
      <c r="P80" s="179"/>
      <c r="Q80" s="179"/>
      <c r="R80" s="179"/>
    </row>
    <row r="81" spans="1:18" ht="20.100000000000001" customHeight="1">
      <c r="A81" s="132">
        <f ca="1">'Invoeren ploeg'!$A$11</f>
        <v>5</v>
      </c>
      <c r="B81" s="133" t="str">
        <f ca="1">'Invoeren ploeg'!$D$11</f>
        <v>H.Z.V. Lutra</v>
      </c>
      <c r="C81" s="179"/>
      <c r="D81" s="167">
        <f ca="1">'Invoeren ploeg'!$E$11</f>
        <v>0</v>
      </c>
      <c r="E81" s="123"/>
      <c r="F81" s="123"/>
      <c r="G81" s="123"/>
      <c r="H81" s="124"/>
      <c r="I81" s="124"/>
      <c r="J81" s="124"/>
      <c r="K81" s="124"/>
      <c r="L81" s="134"/>
      <c r="M81" s="185" t="s">
        <v>76</v>
      </c>
      <c r="N81" s="134"/>
      <c r="O81" s="134"/>
      <c r="P81" s="134"/>
      <c r="Q81" s="134"/>
      <c r="R81" s="179"/>
    </row>
    <row r="82" spans="1:18" ht="20.100000000000001" customHeight="1">
      <c r="A82" s="167" t="str">
        <f ca="1">'Invoeren ploeg'!$AW$10</f>
        <v>x</v>
      </c>
      <c r="B82" s="122" t="str">
        <f ca="1">'Invoeren ploeg'!$AT$11</f>
        <v>Delphie Meeuws</v>
      </c>
      <c r="C82" s="122">
        <f ca="1">'Invoeren ploeg'!$AU$11</f>
        <v>7800498</v>
      </c>
      <c r="D82" s="135"/>
      <c r="E82" s="181"/>
      <c r="F82" s="123"/>
      <c r="G82" s="123"/>
      <c r="H82" s="124"/>
      <c r="I82" s="124"/>
      <c r="J82" s="124"/>
      <c r="K82" s="124"/>
      <c r="L82" s="125"/>
      <c r="M82" s="182" t="s">
        <v>76</v>
      </c>
      <c r="N82" s="125"/>
      <c r="O82" s="125"/>
      <c r="Q82" s="179"/>
      <c r="R82" s="179"/>
    </row>
    <row r="83" spans="1:18" ht="20.100000000000001" customHeight="1" thickBot="1">
      <c r="A83" s="167" t="str">
        <f ca="1">'Invoeren ploeg'!$BA$10</f>
        <v>x</v>
      </c>
      <c r="B83" s="122" t="str">
        <f ca="1">'Invoeren ploeg'!$AX$11</f>
        <v>Esmée Bloem</v>
      </c>
      <c r="C83" s="122">
        <f ca="1">'Invoeren ploeg'!$AY$11</f>
        <v>8906186</v>
      </c>
      <c r="D83" s="167"/>
      <c r="F83" s="126"/>
      <c r="G83" s="126"/>
      <c r="H83" s="127"/>
      <c r="I83" s="259" t="s">
        <v>75</v>
      </c>
      <c r="J83" s="260"/>
      <c r="K83" s="260"/>
      <c r="L83" s="128"/>
      <c r="M83" s="183" t="s">
        <v>77</v>
      </c>
      <c r="N83" s="125"/>
      <c r="O83" s="125"/>
      <c r="Q83" s="179"/>
      <c r="R83" s="179"/>
    </row>
    <row r="84" spans="1:18" ht="20.100000000000001" customHeight="1" thickTop="1">
      <c r="A84" s="167" t="str">
        <f ca="1">'Invoeren ploeg'!$BE$10</f>
        <v>x</v>
      </c>
      <c r="B84" s="122" t="str">
        <f ca="1">'Invoeren ploeg'!$BB$11</f>
        <v>Jessica de Lang</v>
      </c>
      <c r="C84" s="122">
        <f ca="1">'Invoeren ploeg'!$BC$11</f>
        <v>8604976</v>
      </c>
      <c r="D84" s="167"/>
      <c r="F84" s="167"/>
      <c r="G84" s="167"/>
      <c r="H84" s="129"/>
      <c r="I84" s="264" t="s">
        <v>74</v>
      </c>
      <c r="J84" s="265"/>
      <c r="K84" s="265"/>
      <c r="L84" s="125"/>
      <c r="M84" s="184"/>
      <c r="N84" s="130"/>
      <c r="O84" s="134"/>
      <c r="P84" s="185"/>
      <c r="Q84" s="189"/>
      <c r="R84" s="179"/>
    </row>
    <row r="85" spans="1:18" ht="20.100000000000001" customHeight="1" thickBot="1">
      <c r="A85" s="167" t="str">
        <f ca="1">'Invoeren ploeg'!$BI$10</f>
        <v>x</v>
      </c>
      <c r="B85" s="122" t="str">
        <f ca="1">'Invoeren ploeg'!$BF$11</f>
        <v>Alieke Postema</v>
      </c>
      <c r="C85" s="122">
        <f ca="1">'Invoeren ploeg'!$BG$11</f>
        <v>8806624</v>
      </c>
      <c r="D85" s="167"/>
      <c r="F85" s="167"/>
      <c r="G85" s="167"/>
      <c r="H85" s="129"/>
      <c r="I85" s="264"/>
      <c r="J85" s="265"/>
      <c r="K85" s="265"/>
      <c r="L85" s="131"/>
      <c r="M85" s="184"/>
      <c r="N85" s="130"/>
      <c r="O85" s="187">
        <f ca="1">'Invoeren ploeg'!AR11</f>
        <v>0</v>
      </c>
      <c r="P85" s="182" t="s">
        <v>76</v>
      </c>
      <c r="Q85" s="190"/>
      <c r="R85" s="179"/>
    </row>
    <row r="86" spans="1:18" ht="20.100000000000001" customHeight="1" thickTop="1">
      <c r="A86" s="167" t="str">
        <f ca="1">'Invoeren ploeg'!$BM$11</f>
        <v>x</v>
      </c>
      <c r="B86" s="122" t="str">
        <f ca="1">'Invoeren ploeg'!$BJ$11</f>
        <v>Dagmar de Roeck</v>
      </c>
      <c r="C86" s="122">
        <f ca="1">'Invoeren ploeg'!$BK$11</f>
        <v>8906196</v>
      </c>
      <c r="D86" s="167"/>
      <c r="F86" s="167"/>
      <c r="G86" s="167"/>
      <c r="H86" s="132">
        <f ca="1">'Invoeren ploeg'!$F$7</f>
        <v>0</v>
      </c>
      <c r="I86" s="264" t="s">
        <v>21</v>
      </c>
      <c r="J86" s="265"/>
      <c r="K86" s="265"/>
      <c r="L86" s="125"/>
      <c r="M86" s="184"/>
      <c r="N86" s="125"/>
      <c r="O86" s="188"/>
      <c r="Q86" s="179"/>
      <c r="R86" s="179"/>
    </row>
    <row r="87" spans="1:18" ht="20.100000000000001" customHeight="1" thickBot="1">
      <c r="A87" s="167" t="str">
        <f ca="1">'Invoeren ploeg'!$BQ$11</f>
        <v>x</v>
      </c>
      <c r="B87" s="122" t="str">
        <f ca="1">'Invoeren ploeg'!$BN$11</f>
        <v>Naomi de Roeck</v>
      </c>
      <c r="C87" s="122">
        <f ca="1">'Invoeren ploeg'!$BO$11</f>
        <v>8906198</v>
      </c>
      <c r="D87" s="167"/>
      <c r="F87" s="167"/>
      <c r="G87" s="167"/>
      <c r="H87" s="129"/>
      <c r="I87" s="168"/>
      <c r="J87" s="169"/>
      <c r="K87" s="169"/>
      <c r="L87" s="125"/>
      <c r="M87" s="184"/>
      <c r="N87" s="125"/>
      <c r="O87" s="188"/>
      <c r="Q87" s="179"/>
      <c r="R87" s="179"/>
    </row>
    <row r="88" spans="1:18" ht="20.100000000000001" customHeight="1">
      <c r="A88" s="167">
        <f ca="1">'Invoeren ploeg'!$BU$11</f>
        <v>0</v>
      </c>
      <c r="B88" s="122">
        <f ca="1">'Invoeren ploeg'!$BR$11</f>
        <v>0</v>
      </c>
      <c r="C88" s="122">
        <f ca="1">'Invoeren ploeg'!$BS$11</f>
        <v>0</v>
      </c>
      <c r="D88" s="266" t="s">
        <v>62</v>
      </c>
      <c r="E88" s="267"/>
      <c r="F88" s="267"/>
      <c r="G88" s="261" t="str">
        <f ca="1">'Invoeren ploeg'!$CH$11</f>
        <v xml:space="preserve">Fame </v>
      </c>
      <c r="H88" s="262"/>
      <c r="I88" s="262"/>
      <c r="J88" s="262"/>
      <c r="K88" s="262"/>
      <c r="L88" s="262"/>
      <c r="M88" s="262"/>
      <c r="N88" s="263"/>
      <c r="O88" s="188"/>
      <c r="Q88" s="179"/>
      <c r="R88" s="179"/>
    </row>
    <row r="89" spans="1:18" ht="20.100000000000001" customHeight="1" thickBot="1">
      <c r="A89" s="167">
        <f ca="1">'Invoeren ploeg'!$BY$11</f>
        <v>0</v>
      </c>
      <c r="B89" s="122">
        <f ca="1">'Invoeren ploeg'!$BV$11</f>
        <v>0</v>
      </c>
      <c r="C89" s="122">
        <f ca="1">'Invoeren ploeg'!$BW$11</f>
        <v>0</v>
      </c>
      <c r="D89" s="268" t="s">
        <v>63</v>
      </c>
      <c r="E89" s="269"/>
      <c r="F89" s="269"/>
      <c r="G89" s="270" t="str">
        <f ca="1">'Invoeren ploeg'!$CI$11</f>
        <v>Delphie Meeuws</v>
      </c>
      <c r="H89" s="271"/>
      <c r="I89" s="271"/>
      <c r="J89" s="271"/>
      <c r="K89" s="271"/>
      <c r="L89" s="271"/>
      <c r="M89" s="271"/>
      <c r="N89" s="272"/>
      <c r="O89" s="188"/>
      <c r="Q89" s="179"/>
      <c r="R89" s="179"/>
    </row>
    <row r="90" spans="1:18" ht="20.100000000000001" customHeight="1">
      <c r="A90" s="167">
        <f ca="1">'Invoeren ploeg'!$CC$10</f>
        <v>0</v>
      </c>
      <c r="B90" s="122">
        <f ca="1">'Invoeren ploeg'!$BZ$11</f>
        <v>0</v>
      </c>
      <c r="C90" s="122">
        <f ca="1">'Invoeren ploeg'!$CA$11</f>
        <v>0</v>
      </c>
      <c r="D90" s="167"/>
      <c r="F90" s="167"/>
      <c r="G90" s="167"/>
      <c r="H90" s="129"/>
      <c r="I90" s="168"/>
      <c r="J90" s="169"/>
      <c r="K90" s="169"/>
      <c r="L90" s="125"/>
      <c r="M90" s="184"/>
      <c r="N90" s="125"/>
      <c r="O90" s="188"/>
      <c r="Q90" s="179"/>
      <c r="R90" s="179"/>
    </row>
    <row r="91" spans="1:18" ht="20.100000000000001" customHeight="1">
      <c r="A91" s="167">
        <f ca="1">'Invoeren ploeg'!$CG$10</f>
        <v>0</v>
      </c>
      <c r="B91" s="122">
        <f ca="1">'Invoeren ploeg'!$CD$11</f>
        <v>0</v>
      </c>
      <c r="C91" s="122">
        <f ca="1">'Invoeren ploeg'!$CE$11</f>
        <v>0</v>
      </c>
      <c r="D91" s="167"/>
      <c r="F91" s="167"/>
      <c r="G91" s="167"/>
      <c r="H91" s="129"/>
      <c r="I91" s="168"/>
      <c r="J91" s="169"/>
      <c r="K91" s="169"/>
      <c r="L91" s="125"/>
      <c r="M91" s="184"/>
      <c r="N91" s="125"/>
      <c r="O91" s="188"/>
      <c r="Q91" s="179"/>
      <c r="R91" s="179"/>
    </row>
    <row r="92" spans="1:18" ht="3" customHeight="1">
      <c r="A92" s="179"/>
      <c r="B92" s="179"/>
      <c r="C92" s="179"/>
      <c r="D92" s="179"/>
      <c r="E92" s="179"/>
      <c r="F92" s="179"/>
      <c r="G92" s="179"/>
      <c r="H92" s="179"/>
      <c r="I92" s="179"/>
      <c r="J92" s="179"/>
      <c r="K92" s="179"/>
      <c r="L92" s="179"/>
      <c r="M92" s="179"/>
      <c r="N92" s="179"/>
      <c r="O92" s="179"/>
      <c r="P92" s="179"/>
      <c r="Q92" s="179"/>
      <c r="R92" s="179"/>
    </row>
    <row r="93" spans="1:18" ht="20.100000000000001" customHeight="1">
      <c r="A93" s="132"/>
      <c r="B93" s="133"/>
      <c r="C93" s="179"/>
      <c r="D93" s="167"/>
      <c r="E93" s="167"/>
      <c r="F93" s="167"/>
      <c r="G93" s="167"/>
      <c r="H93" s="129"/>
      <c r="I93" s="129"/>
      <c r="J93" s="129"/>
      <c r="K93" s="129"/>
      <c r="L93" s="134"/>
      <c r="M93" s="185"/>
      <c r="N93" s="134"/>
      <c r="O93" s="134"/>
      <c r="P93" s="134"/>
      <c r="Q93" s="134"/>
      <c r="R93" s="179"/>
    </row>
    <row r="94" spans="1:18" ht="20.100000000000001" customHeight="1">
      <c r="A94" s="167"/>
      <c r="B94" s="122"/>
      <c r="C94" s="122"/>
      <c r="D94" s="167"/>
      <c r="E94" s="179"/>
      <c r="F94" s="167"/>
      <c r="G94" s="167"/>
      <c r="H94" s="129"/>
      <c r="I94" s="129"/>
      <c r="J94" s="129"/>
      <c r="K94" s="129"/>
      <c r="L94" s="134"/>
      <c r="M94" s="191"/>
      <c r="N94" s="134"/>
      <c r="O94" s="134"/>
      <c r="P94" s="179"/>
      <c r="Q94" s="179"/>
      <c r="R94" s="179"/>
    </row>
    <row r="95" spans="1:18" ht="20.100000000000001" customHeight="1">
      <c r="A95" s="167"/>
      <c r="B95" s="122"/>
      <c r="C95" s="122"/>
      <c r="D95" s="167"/>
      <c r="E95" s="179"/>
      <c r="F95" s="167"/>
      <c r="G95" s="167"/>
      <c r="H95" s="129"/>
      <c r="I95" s="264"/>
      <c r="J95" s="265"/>
      <c r="K95" s="265"/>
      <c r="L95" s="134"/>
      <c r="M95" s="185"/>
      <c r="N95" s="134"/>
      <c r="O95" s="134"/>
      <c r="P95" s="179"/>
      <c r="Q95" s="179"/>
      <c r="R95" s="179"/>
    </row>
    <row r="96" spans="1:18" ht="20.100000000000001" customHeight="1">
      <c r="A96" s="167"/>
      <c r="B96" s="122"/>
      <c r="C96" s="122"/>
      <c r="D96" s="167"/>
      <c r="E96" s="179"/>
      <c r="F96" s="167"/>
      <c r="G96" s="167"/>
      <c r="H96" s="129"/>
      <c r="I96" s="264"/>
      <c r="J96" s="265"/>
      <c r="K96" s="265"/>
      <c r="L96" s="134"/>
      <c r="M96" s="190"/>
      <c r="N96" s="136"/>
      <c r="O96" s="134"/>
      <c r="P96" s="185"/>
      <c r="Q96" s="189"/>
      <c r="R96" s="179"/>
    </row>
    <row r="97" spans="1:18" ht="20.100000000000001" customHeight="1">
      <c r="A97" s="167"/>
      <c r="B97" s="122"/>
      <c r="C97" s="122"/>
      <c r="D97" s="167"/>
      <c r="E97" s="179"/>
      <c r="F97" s="167"/>
      <c r="G97" s="167"/>
      <c r="H97" s="129"/>
      <c r="I97" s="264"/>
      <c r="J97" s="265"/>
      <c r="K97" s="265"/>
      <c r="L97" s="137"/>
      <c r="M97" s="190"/>
      <c r="N97" s="136"/>
      <c r="O97" s="192"/>
      <c r="P97" s="191"/>
      <c r="Q97" s="190"/>
      <c r="R97" s="179"/>
    </row>
    <row r="98" spans="1:18" ht="20.100000000000001" customHeight="1">
      <c r="A98" s="167"/>
      <c r="B98" s="122"/>
      <c r="C98" s="122"/>
      <c r="D98" s="167"/>
      <c r="E98" s="179"/>
      <c r="F98" s="167"/>
      <c r="G98" s="167"/>
      <c r="H98" s="132"/>
      <c r="I98" s="264"/>
      <c r="J98" s="265"/>
      <c r="K98" s="265"/>
      <c r="L98" s="134"/>
      <c r="M98" s="190"/>
      <c r="N98" s="134"/>
      <c r="O98" s="192"/>
      <c r="P98" s="179"/>
      <c r="Q98" s="179"/>
      <c r="R98" s="179"/>
    </row>
    <row r="99" spans="1:18" ht="20.100000000000001" customHeight="1">
      <c r="A99" s="167"/>
      <c r="B99" s="122"/>
      <c r="C99" s="122"/>
      <c r="D99" s="167"/>
      <c r="E99" s="179"/>
      <c r="F99" s="167"/>
      <c r="G99" s="167"/>
      <c r="H99" s="129"/>
      <c r="I99" s="168"/>
      <c r="J99" s="169"/>
      <c r="K99" s="169"/>
      <c r="L99" s="134"/>
      <c r="M99" s="190"/>
      <c r="N99" s="134"/>
      <c r="O99" s="192"/>
      <c r="P99" s="179"/>
      <c r="Q99" s="179"/>
      <c r="R99" s="179"/>
    </row>
    <row r="100" spans="1:18" ht="20.100000000000001" customHeight="1">
      <c r="A100" s="167"/>
      <c r="B100" s="122"/>
      <c r="C100" s="122"/>
      <c r="D100" s="281"/>
      <c r="E100" s="282"/>
      <c r="F100" s="282"/>
      <c r="G100" s="281"/>
      <c r="H100" s="282"/>
      <c r="I100" s="282"/>
      <c r="J100" s="282"/>
      <c r="K100" s="282"/>
      <c r="L100" s="282"/>
      <c r="M100" s="282"/>
      <c r="N100" s="282"/>
      <c r="O100" s="192"/>
      <c r="P100" s="179"/>
      <c r="Q100" s="179"/>
      <c r="R100" s="179"/>
    </row>
    <row r="101" spans="1:18" ht="20.100000000000001" customHeight="1">
      <c r="A101" s="167"/>
      <c r="B101" s="122"/>
      <c r="C101" s="122"/>
      <c r="D101" s="281"/>
      <c r="E101" s="282"/>
      <c r="F101" s="282"/>
      <c r="G101" s="281"/>
      <c r="H101" s="282"/>
      <c r="I101" s="282"/>
      <c r="J101" s="282"/>
      <c r="K101" s="282"/>
      <c r="L101" s="282"/>
      <c r="M101" s="282"/>
      <c r="N101" s="282"/>
      <c r="O101" s="192"/>
      <c r="P101" s="179"/>
      <c r="Q101" s="179"/>
      <c r="R101" s="179"/>
    </row>
    <row r="102" spans="1:18" ht="20.100000000000001" customHeight="1">
      <c r="A102" s="167"/>
      <c r="B102" s="122"/>
      <c r="C102" s="122"/>
      <c r="D102" s="167"/>
      <c r="E102" s="179"/>
      <c r="F102" s="167"/>
      <c r="G102" s="167"/>
      <c r="H102" s="129"/>
      <c r="I102" s="168"/>
      <c r="J102" s="169"/>
      <c r="K102" s="169"/>
      <c r="L102" s="134"/>
      <c r="M102" s="190"/>
      <c r="N102" s="134"/>
      <c r="O102" s="192"/>
      <c r="P102" s="179"/>
      <c r="Q102" s="179"/>
      <c r="R102" s="179"/>
    </row>
    <row r="103" spans="1:18" ht="20.100000000000001" customHeight="1">
      <c r="A103" s="167"/>
      <c r="B103" s="122"/>
      <c r="C103" s="122"/>
      <c r="D103" s="167"/>
      <c r="E103" s="179"/>
      <c r="F103" s="167"/>
      <c r="G103" s="167"/>
      <c r="H103" s="129"/>
      <c r="I103" s="168"/>
      <c r="J103" s="169"/>
      <c r="K103" s="169"/>
      <c r="L103" s="134"/>
      <c r="M103" s="190"/>
      <c r="N103" s="134"/>
      <c r="O103" s="192"/>
      <c r="P103" s="179"/>
      <c r="Q103" s="179"/>
      <c r="R103" s="179"/>
    </row>
    <row r="104" spans="1:18" ht="3" customHeight="1">
      <c r="A104" s="179"/>
      <c r="B104" s="179"/>
      <c r="C104" s="179"/>
      <c r="D104" s="179"/>
      <c r="E104" s="179"/>
      <c r="F104" s="179"/>
      <c r="G104" s="179"/>
      <c r="H104" s="179"/>
      <c r="I104" s="179"/>
      <c r="J104" s="179"/>
      <c r="K104" s="179"/>
      <c r="L104" s="179"/>
      <c r="M104" s="179"/>
      <c r="N104" s="179"/>
      <c r="O104" s="179"/>
      <c r="P104" s="179"/>
      <c r="Q104" s="179"/>
      <c r="R104" s="179"/>
    </row>
    <row r="105" spans="1:18" ht="20.100000000000001" customHeight="1">
      <c r="A105" s="132"/>
      <c r="B105" s="133"/>
      <c r="C105" s="179"/>
      <c r="D105" s="167"/>
      <c r="E105" s="167"/>
      <c r="F105" s="167"/>
      <c r="G105" s="167"/>
      <c r="H105" s="129"/>
      <c r="I105" s="129"/>
      <c r="J105" s="129"/>
      <c r="K105" s="129"/>
      <c r="L105" s="134"/>
      <c r="M105" s="185"/>
      <c r="N105" s="134"/>
      <c r="O105" s="134"/>
      <c r="P105" s="134"/>
      <c r="Q105" s="134"/>
      <c r="R105" s="179"/>
    </row>
    <row r="106" spans="1:18" ht="20.100000000000001" customHeight="1">
      <c r="A106" s="167"/>
      <c r="B106" s="122"/>
      <c r="C106" s="122"/>
      <c r="D106" s="167"/>
      <c r="E106" s="179"/>
      <c r="F106" s="167"/>
      <c r="G106" s="167"/>
      <c r="H106" s="129"/>
      <c r="I106" s="129"/>
      <c r="J106" s="129"/>
      <c r="K106" s="129"/>
      <c r="L106" s="134"/>
      <c r="M106" s="191"/>
      <c r="N106" s="134"/>
      <c r="O106" s="134"/>
      <c r="P106" s="179"/>
      <c r="Q106" s="179"/>
      <c r="R106" s="179"/>
    </row>
    <row r="107" spans="1:18" ht="20.100000000000001" customHeight="1">
      <c r="A107" s="167"/>
      <c r="B107" s="122"/>
      <c r="C107" s="122"/>
      <c r="D107" s="167"/>
      <c r="E107" s="179"/>
      <c r="F107" s="167"/>
      <c r="G107" s="167"/>
      <c r="H107" s="129"/>
      <c r="I107" s="264"/>
      <c r="J107" s="265"/>
      <c r="K107" s="265"/>
      <c r="L107" s="134"/>
      <c r="M107" s="185"/>
      <c r="N107" s="134"/>
      <c r="O107" s="134"/>
      <c r="P107" s="179"/>
      <c r="Q107" s="179"/>
      <c r="R107" s="179"/>
    </row>
    <row r="108" spans="1:18" ht="20.100000000000001" customHeight="1">
      <c r="A108" s="167"/>
      <c r="B108" s="122"/>
      <c r="C108" s="122"/>
      <c r="D108" s="167"/>
      <c r="E108" s="179"/>
      <c r="F108" s="167"/>
      <c r="G108" s="167"/>
      <c r="H108" s="129"/>
      <c r="I108" s="264"/>
      <c r="J108" s="265"/>
      <c r="K108" s="265"/>
      <c r="L108" s="134"/>
      <c r="M108" s="190"/>
      <c r="N108" s="136"/>
      <c r="O108" s="134"/>
      <c r="P108" s="185"/>
      <c r="Q108" s="189"/>
      <c r="R108" s="179"/>
    </row>
    <row r="109" spans="1:18" ht="20.100000000000001" customHeight="1">
      <c r="A109" s="167"/>
      <c r="B109" s="122"/>
      <c r="C109" s="122"/>
      <c r="D109" s="167"/>
      <c r="E109" s="179"/>
      <c r="F109" s="167"/>
      <c r="G109" s="167"/>
      <c r="H109" s="129"/>
      <c r="I109" s="264"/>
      <c r="J109" s="265"/>
      <c r="K109" s="265"/>
      <c r="L109" s="137"/>
      <c r="M109" s="190"/>
      <c r="N109" s="136"/>
      <c r="O109" s="192"/>
      <c r="P109" s="191"/>
      <c r="Q109" s="190"/>
      <c r="R109" s="179"/>
    </row>
    <row r="110" spans="1:18" ht="20.100000000000001" customHeight="1">
      <c r="A110" s="167"/>
      <c r="B110" s="122"/>
      <c r="C110" s="122"/>
      <c r="D110" s="167"/>
      <c r="E110" s="179"/>
      <c r="F110" s="167"/>
      <c r="G110" s="167"/>
      <c r="H110" s="132"/>
      <c r="I110" s="264"/>
      <c r="J110" s="265"/>
      <c r="K110" s="265"/>
      <c r="L110" s="134"/>
      <c r="M110" s="190"/>
      <c r="N110" s="134"/>
      <c r="O110" s="192"/>
      <c r="P110" s="179"/>
      <c r="Q110" s="179"/>
      <c r="R110" s="179"/>
    </row>
    <row r="111" spans="1:18" ht="20.100000000000001" customHeight="1">
      <c r="A111" s="167"/>
      <c r="B111" s="122"/>
      <c r="C111" s="122"/>
      <c r="D111" s="167"/>
      <c r="E111" s="179"/>
      <c r="F111" s="167"/>
      <c r="G111" s="167"/>
      <c r="H111" s="129"/>
      <c r="I111" s="168"/>
      <c r="J111" s="169"/>
      <c r="K111" s="169"/>
      <c r="L111" s="134"/>
      <c r="M111" s="190"/>
      <c r="N111" s="134"/>
      <c r="O111" s="192"/>
      <c r="P111" s="179"/>
      <c r="Q111" s="179"/>
      <c r="R111" s="179"/>
    </row>
    <row r="112" spans="1:18" ht="20.100000000000001" customHeight="1">
      <c r="A112" s="167"/>
      <c r="B112" s="122"/>
      <c r="C112" s="122"/>
      <c r="D112" s="281"/>
      <c r="E112" s="282"/>
      <c r="F112" s="282"/>
      <c r="G112" s="281"/>
      <c r="H112" s="282"/>
      <c r="I112" s="282"/>
      <c r="J112" s="282"/>
      <c r="K112" s="282"/>
      <c r="L112" s="282"/>
      <c r="M112" s="282"/>
      <c r="N112" s="282"/>
      <c r="O112" s="192"/>
      <c r="P112" s="179"/>
      <c r="Q112" s="179"/>
      <c r="R112" s="179"/>
    </row>
    <row r="113" spans="1:18" ht="20.100000000000001" customHeight="1">
      <c r="A113" s="167"/>
      <c r="B113" s="122"/>
      <c r="C113" s="122"/>
      <c r="D113" s="281"/>
      <c r="E113" s="282"/>
      <c r="F113" s="282"/>
      <c r="G113" s="281"/>
      <c r="H113" s="282"/>
      <c r="I113" s="282"/>
      <c r="J113" s="282"/>
      <c r="K113" s="282"/>
      <c r="L113" s="282"/>
      <c r="M113" s="282"/>
      <c r="N113" s="282"/>
      <c r="O113" s="192"/>
      <c r="P113" s="179"/>
      <c r="Q113" s="179"/>
      <c r="R113" s="179"/>
    </row>
    <row r="114" spans="1:18" ht="20.100000000000001" customHeight="1">
      <c r="A114" s="167"/>
      <c r="B114" s="122"/>
      <c r="C114" s="122"/>
      <c r="D114" s="167"/>
      <c r="E114" s="179"/>
      <c r="F114" s="167"/>
      <c r="G114" s="167"/>
      <c r="H114" s="129"/>
      <c r="I114" s="168"/>
      <c r="J114" s="169"/>
      <c r="K114" s="169"/>
      <c r="L114" s="134"/>
      <c r="M114" s="190"/>
      <c r="N114" s="134"/>
      <c r="O114" s="192"/>
      <c r="P114" s="179"/>
      <c r="Q114" s="179"/>
      <c r="R114" s="179"/>
    </row>
    <row r="115" spans="1:18" ht="20.100000000000001" customHeight="1">
      <c r="A115" s="167"/>
      <c r="B115" s="122"/>
      <c r="C115" s="122"/>
      <c r="D115" s="167"/>
      <c r="E115" s="179"/>
      <c r="F115" s="167"/>
      <c r="G115" s="167"/>
      <c r="H115" s="129"/>
      <c r="I115" s="168"/>
      <c r="J115" s="169"/>
      <c r="K115" s="169"/>
      <c r="L115" s="134"/>
      <c r="M115" s="190"/>
      <c r="N115" s="134"/>
      <c r="O115" s="192"/>
      <c r="P115" s="179"/>
      <c r="Q115" s="179"/>
      <c r="R115" s="179"/>
    </row>
    <row r="116" spans="1:18" ht="3" customHeight="1">
      <c r="A116" s="179"/>
      <c r="B116" s="179"/>
      <c r="C116" s="179"/>
      <c r="D116" s="179"/>
      <c r="E116" s="179"/>
      <c r="F116" s="179"/>
      <c r="G116" s="179"/>
      <c r="H116" s="179"/>
      <c r="I116" s="179"/>
      <c r="J116" s="179"/>
      <c r="K116" s="179"/>
      <c r="L116" s="179"/>
      <c r="M116" s="179"/>
      <c r="N116" s="179"/>
      <c r="O116" s="179"/>
      <c r="P116" s="179"/>
      <c r="Q116" s="179"/>
      <c r="R116" s="179"/>
    </row>
    <row r="117" spans="1:18" ht="20.100000000000001" customHeight="1">
      <c r="A117" s="132"/>
      <c r="B117" s="133"/>
      <c r="C117" s="179"/>
      <c r="D117" s="167"/>
      <c r="E117" s="167"/>
      <c r="F117" s="167"/>
      <c r="G117" s="167"/>
      <c r="H117" s="129"/>
      <c r="I117" s="129"/>
      <c r="J117" s="129"/>
      <c r="K117" s="129"/>
      <c r="L117" s="134"/>
      <c r="M117" s="185"/>
      <c r="N117" s="134"/>
      <c r="O117" s="134"/>
      <c r="P117" s="134"/>
      <c r="Q117" s="134"/>
      <c r="R117" s="179"/>
    </row>
    <row r="118" spans="1:18" ht="20.100000000000001" customHeight="1">
      <c r="A118" s="167"/>
      <c r="B118" s="122"/>
      <c r="C118" s="122"/>
      <c r="D118" s="167"/>
      <c r="E118" s="179"/>
      <c r="F118" s="167"/>
      <c r="G118" s="167"/>
      <c r="H118" s="129"/>
      <c r="I118" s="129"/>
      <c r="J118" s="129"/>
      <c r="K118" s="129"/>
      <c r="L118" s="134"/>
      <c r="M118" s="191"/>
      <c r="N118" s="134"/>
      <c r="O118" s="134"/>
      <c r="P118" s="179"/>
      <c r="Q118" s="179"/>
      <c r="R118" s="179"/>
    </row>
    <row r="119" spans="1:18" ht="20.100000000000001" customHeight="1">
      <c r="A119" s="167"/>
      <c r="B119" s="122"/>
      <c r="C119" s="122"/>
      <c r="D119" s="167"/>
      <c r="E119" s="179"/>
      <c r="F119" s="167"/>
      <c r="G119" s="167"/>
      <c r="H119" s="129"/>
      <c r="I119" s="264"/>
      <c r="J119" s="265"/>
      <c r="K119" s="265"/>
      <c r="L119" s="134"/>
      <c r="M119" s="185"/>
      <c r="N119" s="134"/>
      <c r="O119" s="134"/>
      <c r="P119" s="179"/>
      <c r="Q119" s="179"/>
      <c r="R119" s="179"/>
    </row>
    <row r="120" spans="1:18" ht="20.100000000000001" customHeight="1">
      <c r="A120" s="167"/>
      <c r="B120" s="122"/>
      <c r="C120" s="122"/>
      <c r="D120" s="167"/>
      <c r="E120" s="179"/>
      <c r="F120" s="167"/>
      <c r="G120" s="167"/>
      <c r="H120" s="129"/>
      <c r="I120" s="264"/>
      <c r="J120" s="265"/>
      <c r="K120" s="265"/>
      <c r="L120" s="134"/>
      <c r="M120" s="190"/>
      <c r="N120" s="136"/>
      <c r="O120" s="134"/>
      <c r="P120" s="185"/>
      <c r="Q120" s="189"/>
      <c r="R120" s="179"/>
    </row>
    <row r="121" spans="1:18" ht="20.100000000000001" customHeight="1">
      <c r="A121" s="167"/>
      <c r="B121" s="122"/>
      <c r="C121" s="122"/>
      <c r="D121" s="167"/>
      <c r="E121" s="179"/>
      <c r="F121" s="167"/>
      <c r="G121" s="167"/>
      <c r="H121" s="129"/>
      <c r="I121" s="264"/>
      <c r="J121" s="265"/>
      <c r="K121" s="265"/>
      <c r="L121" s="137"/>
      <c r="M121" s="190"/>
      <c r="N121" s="136"/>
      <c r="O121" s="192"/>
      <c r="P121" s="191"/>
      <c r="Q121" s="190"/>
      <c r="R121" s="179"/>
    </row>
    <row r="122" spans="1:18" ht="20.100000000000001" customHeight="1">
      <c r="A122" s="167"/>
      <c r="B122" s="122"/>
      <c r="C122" s="122"/>
      <c r="D122" s="167"/>
      <c r="E122" s="179"/>
      <c r="F122" s="167"/>
      <c r="G122" s="167"/>
      <c r="H122" s="132"/>
      <c r="I122" s="264"/>
      <c r="J122" s="265"/>
      <c r="K122" s="265"/>
      <c r="L122" s="134"/>
      <c r="M122" s="190"/>
      <c r="N122" s="134"/>
      <c r="O122" s="192"/>
      <c r="P122" s="179"/>
      <c r="Q122" s="179"/>
      <c r="R122" s="179"/>
    </row>
    <row r="123" spans="1:18" ht="20.100000000000001" customHeight="1">
      <c r="A123" s="167"/>
      <c r="B123" s="122"/>
      <c r="C123" s="122"/>
      <c r="D123" s="167"/>
      <c r="E123" s="179"/>
      <c r="F123" s="167"/>
      <c r="G123" s="167"/>
      <c r="H123" s="129"/>
      <c r="I123" s="168"/>
      <c r="J123" s="169"/>
      <c r="K123" s="169"/>
      <c r="L123" s="134"/>
      <c r="M123" s="190"/>
      <c r="N123" s="134"/>
      <c r="O123" s="192"/>
      <c r="P123" s="179"/>
      <c r="Q123" s="179"/>
      <c r="R123" s="179"/>
    </row>
    <row r="124" spans="1:18" ht="20.100000000000001" customHeight="1">
      <c r="A124" s="167"/>
      <c r="B124" s="122"/>
      <c r="C124" s="122"/>
      <c r="D124" s="281"/>
      <c r="E124" s="282"/>
      <c r="F124" s="282"/>
      <c r="G124" s="281"/>
      <c r="H124" s="282"/>
      <c r="I124" s="282"/>
      <c r="J124" s="282"/>
      <c r="K124" s="282"/>
      <c r="L124" s="282"/>
      <c r="M124" s="282"/>
      <c r="N124" s="282"/>
      <c r="O124" s="192"/>
      <c r="P124" s="179"/>
      <c r="Q124" s="179"/>
      <c r="R124" s="179"/>
    </row>
    <row r="125" spans="1:18" ht="20.100000000000001" customHeight="1">
      <c r="A125" s="167"/>
      <c r="B125" s="122"/>
      <c r="C125" s="122"/>
      <c r="D125" s="281"/>
      <c r="E125" s="282"/>
      <c r="F125" s="282"/>
      <c r="G125" s="281"/>
      <c r="H125" s="282"/>
      <c r="I125" s="282"/>
      <c r="J125" s="282"/>
      <c r="K125" s="282"/>
      <c r="L125" s="282"/>
      <c r="M125" s="282"/>
      <c r="N125" s="282"/>
      <c r="O125" s="192"/>
      <c r="P125" s="179"/>
      <c r="Q125" s="179"/>
      <c r="R125" s="179"/>
    </row>
    <row r="126" spans="1:18" ht="20.100000000000001" customHeight="1">
      <c r="A126" s="167"/>
      <c r="B126" s="122"/>
      <c r="C126" s="122"/>
      <c r="D126" s="167"/>
      <c r="E126" s="179"/>
      <c r="F126" s="167"/>
      <c r="G126" s="167"/>
      <c r="H126" s="129"/>
      <c r="I126" s="168"/>
      <c r="J126" s="169"/>
      <c r="K126" s="169"/>
      <c r="L126" s="134"/>
      <c r="M126" s="190"/>
      <c r="N126" s="134"/>
      <c r="O126" s="192"/>
      <c r="P126" s="179"/>
      <c r="Q126" s="179"/>
      <c r="R126" s="179"/>
    </row>
    <row r="127" spans="1:18" ht="20.100000000000001" customHeight="1">
      <c r="A127" s="167"/>
      <c r="B127" s="122"/>
      <c r="C127" s="122"/>
      <c r="D127" s="167"/>
      <c r="E127" s="179"/>
      <c r="F127" s="167"/>
      <c r="G127" s="167"/>
      <c r="H127" s="129"/>
      <c r="I127" s="168"/>
      <c r="J127" s="169"/>
      <c r="K127" s="169"/>
      <c r="L127" s="134"/>
      <c r="M127" s="190"/>
      <c r="N127" s="134"/>
      <c r="O127" s="192"/>
      <c r="P127" s="179"/>
      <c r="Q127" s="179"/>
      <c r="R127" s="179"/>
    </row>
    <row r="128" spans="1:18" ht="3" customHeight="1">
      <c r="A128" s="179"/>
      <c r="B128" s="179"/>
      <c r="C128" s="179"/>
      <c r="D128" s="179"/>
      <c r="E128" s="179"/>
      <c r="F128" s="179"/>
      <c r="G128" s="179"/>
      <c r="H128" s="179"/>
      <c r="I128" s="179"/>
      <c r="J128" s="179"/>
      <c r="K128" s="179"/>
      <c r="L128" s="179"/>
      <c r="M128" s="179"/>
      <c r="N128" s="179"/>
      <c r="O128" s="179"/>
      <c r="P128" s="179"/>
      <c r="Q128" s="179"/>
      <c r="R128" s="179"/>
    </row>
    <row r="129" spans="1:18" ht="20.100000000000001" customHeight="1">
      <c r="A129" s="132"/>
      <c r="B129" s="133"/>
      <c r="C129" s="179"/>
      <c r="D129" s="167"/>
      <c r="E129" s="167"/>
      <c r="F129" s="167"/>
      <c r="G129" s="167"/>
      <c r="H129" s="129"/>
      <c r="I129" s="129"/>
      <c r="J129" s="129"/>
      <c r="K129" s="129"/>
      <c r="L129" s="134"/>
      <c r="M129" s="185"/>
      <c r="N129" s="134"/>
      <c r="O129" s="134"/>
      <c r="P129" s="134"/>
      <c r="Q129" s="134"/>
      <c r="R129" s="179"/>
    </row>
    <row r="130" spans="1:18" ht="20.100000000000001" customHeight="1">
      <c r="A130" s="167"/>
      <c r="B130" s="122"/>
      <c r="C130" s="122"/>
      <c r="D130" s="167"/>
      <c r="E130" s="179"/>
      <c r="F130" s="167"/>
      <c r="G130" s="167"/>
      <c r="H130" s="129"/>
      <c r="I130" s="129"/>
      <c r="J130" s="129"/>
      <c r="K130" s="129"/>
      <c r="L130" s="134"/>
      <c r="M130" s="191"/>
      <c r="N130" s="134"/>
      <c r="O130" s="134"/>
      <c r="P130" s="179"/>
      <c r="Q130" s="179"/>
      <c r="R130" s="179"/>
    </row>
    <row r="131" spans="1:18" ht="20.100000000000001" customHeight="1">
      <c r="A131" s="167"/>
      <c r="B131" s="122"/>
      <c r="C131" s="122"/>
      <c r="D131" s="167"/>
      <c r="E131" s="179"/>
      <c r="F131" s="167"/>
      <c r="G131" s="167"/>
      <c r="H131" s="129"/>
      <c r="I131" s="264"/>
      <c r="J131" s="265"/>
      <c r="K131" s="265"/>
      <c r="L131" s="134"/>
      <c r="M131" s="185"/>
      <c r="N131" s="134"/>
      <c r="O131" s="134"/>
      <c r="P131" s="179"/>
      <c r="Q131" s="179"/>
      <c r="R131" s="179"/>
    </row>
    <row r="132" spans="1:18" ht="20.100000000000001" customHeight="1">
      <c r="A132" s="167"/>
      <c r="B132" s="122"/>
      <c r="C132" s="122"/>
      <c r="D132" s="167"/>
      <c r="E132" s="179"/>
      <c r="F132" s="167"/>
      <c r="G132" s="167"/>
      <c r="H132" s="129"/>
      <c r="I132" s="264"/>
      <c r="J132" s="265"/>
      <c r="K132" s="265"/>
      <c r="L132" s="134"/>
      <c r="M132" s="190"/>
      <c r="N132" s="136"/>
      <c r="O132" s="134"/>
      <c r="P132" s="185"/>
      <c r="Q132" s="189"/>
      <c r="R132" s="179"/>
    </row>
    <row r="133" spans="1:18" ht="20.100000000000001" customHeight="1">
      <c r="A133" s="167"/>
      <c r="B133" s="122"/>
      <c r="C133" s="122"/>
      <c r="D133" s="167"/>
      <c r="E133" s="179"/>
      <c r="F133" s="167"/>
      <c r="G133" s="167"/>
      <c r="H133" s="129"/>
      <c r="I133" s="264"/>
      <c r="J133" s="265"/>
      <c r="K133" s="265"/>
      <c r="L133" s="137"/>
      <c r="M133" s="190"/>
      <c r="N133" s="136"/>
      <c r="O133" s="192"/>
      <c r="P133" s="191"/>
      <c r="Q133" s="190"/>
      <c r="R133" s="179"/>
    </row>
    <row r="134" spans="1:18" ht="20.100000000000001" customHeight="1">
      <c r="A134" s="167"/>
      <c r="B134" s="122"/>
      <c r="C134" s="122"/>
      <c r="D134" s="167"/>
      <c r="E134" s="179"/>
      <c r="F134" s="167"/>
      <c r="G134" s="167"/>
      <c r="H134" s="132"/>
      <c r="I134" s="264"/>
      <c r="J134" s="265"/>
      <c r="K134" s="265"/>
      <c r="L134" s="134"/>
      <c r="M134" s="190"/>
      <c r="N134" s="134"/>
      <c r="O134" s="192"/>
      <c r="P134" s="179"/>
      <c r="Q134" s="179"/>
      <c r="R134" s="179"/>
    </row>
    <row r="135" spans="1:18" ht="20.100000000000001" customHeight="1">
      <c r="A135" s="167"/>
      <c r="B135" s="122"/>
      <c r="C135" s="122"/>
      <c r="D135" s="167"/>
      <c r="E135" s="179"/>
      <c r="F135" s="167"/>
      <c r="G135" s="167"/>
      <c r="H135" s="129"/>
      <c r="I135" s="168"/>
      <c r="J135" s="169"/>
      <c r="K135" s="169"/>
      <c r="L135" s="134"/>
      <c r="M135" s="190"/>
      <c r="N135" s="134"/>
      <c r="O135" s="192"/>
      <c r="P135" s="179"/>
      <c r="Q135" s="179"/>
      <c r="R135" s="179"/>
    </row>
    <row r="136" spans="1:18" ht="20.100000000000001" customHeight="1">
      <c r="A136" s="167"/>
      <c r="B136" s="122"/>
      <c r="C136" s="122"/>
      <c r="D136" s="281"/>
      <c r="E136" s="282"/>
      <c r="F136" s="282"/>
      <c r="G136" s="281"/>
      <c r="H136" s="282"/>
      <c r="I136" s="282"/>
      <c r="J136" s="282"/>
      <c r="K136" s="282"/>
      <c r="L136" s="282"/>
      <c r="M136" s="282"/>
      <c r="N136" s="282"/>
      <c r="O136" s="192"/>
      <c r="P136" s="179"/>
      <c r="Q136" s="179"/>
      <c r="R136" s="179"/>
    </row>
    <row r="137" spans="1:18" ht="20.100000000000001" customHeight="1">
      <c r="A137" s="167"/>
      <c r="B137" s="122"/>
      <c r="C137" s="122"/>
      <c r="D137" s="281"/>
      <c r="E137" s="282"/>
      <c r="F137" s="282"/>
      <c r="G137" s="281"/>
      <c r="H137" s="282"/>
      <c r="I137" s="282"/>
      <c r="J137" s="282"/>
      <c r="K137" s="282"/>
      <c r="L137" s="282"/>
      <c r="M137" s="282"/>
      <c r="N137" s="282"/>
      <c r="O137" s="192"/>
      <c r="P137" s="179"/>
      <c r="Q137" s="179"/>
      <c r="R137" s="179"/>
    </row>
    <row r="138" spans="1:18" ht="20.100000000000001" customHeight="1">
      <c r="A138" s="167"/>
      <c r="B138" s="122"/>
      <c r="C138" s="122"/>
      <c r="D138" s="167"/>
      <c r="E138" s="179"/>
      <c r="F138" s="167"/>
      <c r="G138" s="167"/>
      <c r="H138" s="129"/>
      <c r="I138" s="168"/>
      <c r="J138" s="169"/>
      <c r="K138" s="169"/>
      <c r="L138" s="134"/>
      <c r="M138" s="190"/>
      <c r="N138" s="134"/>
      <c r="O138" s="192"/>
      <c r="P138" s="179"/>
      <c r="Q138" s="179"/>
      <c r="R138" s="179"/>
    </row>
    <row r="139" spans="1:18" ht="20.100000000000001" customHeight="1">
      <c r="A139" s="167"/>
      <c r="B139" s="122"/>
      <c r="C139" s="122"/>
      <c r="D139" s="167"/>
      <c r="E139" s="179"/>
      <c r="F139" s="167"/>
      <c r="G139" s="167"/>
      <c r="H139" s="129"/>
      <c r="I139" s="168"/>
      <c r="J139" s="169"/>
      <c r="K139" s="169"/>
      <c r="L139" s="134"/>
      <c r="M139" s="190"/>
      <c r="N139" s="134"/>
      <c r="O139" s="192"/>
      <c r="P139" s="179"/>
      <c r="Q139" s="179"/>
      <c r="R139" s="179"/>
    </row>
    <row r="140" spans="1:18" ht="3" customHeight="1">
      <c r="A140" s="179"/>
      <c r="B140" s="179"/>
      <c r="C140" s="179"/>
      <c r="D140" s="179"/>
      <c r="E140" s="179"/>
      <c r="F140" s="179"/>
      <c r="G140" s="179"/>
      <c r="H140" s="179"/>
      <c r="I140" s="179"/>
      <c r="J140" s="179"/>
      <c r="K140" s="179"/>
      <c r="L140" s="179"/>
      <c r="M140" s="179"/>
      <c r="N140" s="179"/>
      <c r="O140" s="179"/>
      <c r="P140" s="179"/>
      <c r="Q140" s="179"/>
      <c r="R140" s="179"/>
    </row>
    <row r="141" spans="1:18" ht="20.100000000000001" customHeight="1">
      <c r="A141" s="132"/>
      <c r="B141" s="133"/>
      <c r="C141" s="179"/>
      <c r="D141" s="167"/>
      <c r="E141" s="167"/>
      <c r="F141" s="167"/>
      <c r="G141" s="167"/>
      <c r="H141" s="129"/>
      <c r="I141" s="129"/>
      <c r="J141" s="129"/>
      <c r="K141" s="129"/>
      <c r="L141" s="134"/>
      <c r="M141" s="185"/>
      <c r="N141" s="134"/>
      <c r="O141" s="134"/>
      <c r="P141" s="134"/>
      <c r="Q141" s="134"/>
      <c r="R141" s="179"/>
    </row>
    <row r="142" spans="1:18" ht="20.100000000000001" customHeight="1">
      <c r="A142" s="167"/>
      <c r="B142" s="122"/>
      <c r="C142" s="122"/>
      <c r="D142" s="167"/>
      <c r="E142" s="179"/>
      <c r="F142" s="167"/>
      <c r="G142" s="167"/>
      <c r="H142" s="129"/>
      <c r="I142" s="129"/>
      <c r="J142" s="129"/>
      <c r="K142" s="129"/>
      <c r="L142" s="134"/>
      <c r="M142" s="191"/>
      <c r="N142" s="134"/>
      <c r="O142" s="134"/>
      <c r="P142" s="179"/>
      <c r="Q142" s="179"/>
      <c r="R142" s="179"/>
    </row>
    <row r="143" spans="1:18" ht="20.100000000000001" customHeight="1">
      <c r="A143" s="167"/>
      <c r="B143" s="122"/>
      <c r="C143" s="122"/>
      <c r="D143" s="167"/>
      <c r="E143" s="179"/>
      <c r="F143" s="167"/>
      <c r="G143" s="167"/>
      <c r="H143" s="129"/>
      <c r="I143" s="264"/>
      <c r="J143" s="265"/>
      <c r="K143" s="265"/>
      <c r="L143" s="134"/>
      <c r="M143" s="185"/>
      <c r="N143" s="134"/>
      <c r="O143" s="134"/>
      <c r="P143" s="179"/>
      <c r="Q143" s="179"/>
      <c r="R143" s="179"/>
    </row>
    <row r="144" spans="1:18" ht="20.100000000000001" customHeight="1">
      <c r="A144" s="167"/>
      <c r="B144" s="122"/>
      <c r="C144" s="122"/>
      <c r="D144" s="167"/>
      <c r="E144" s="179"/>
      <c r="F144" s="167"/>
      <c r="G144" s="167"/>
      <c r="H144" s="129"/>
      <c r="I144" s="264"/>
      <c r="J144" s="265"/>
      <c r="K144" s="265"/>
      <c r="L144" s="134"/>
      <c r="M144" s="190"/>
      <c r="N144" s="136"/>
      <c r="O144" s="134"/>
      <c r="P144" s="185"/>
      <c r="Q144" s="189"/>
      <c r="R144" s="179"/>
    </row>
    <row r="145" spans="1:18" ht="20.100000000000001" customHeight="1">
      <c r="A145" s="167"/>
      <c r="B145" s="122"/>
      <c r="C145" s="122"/>
      <c r="D145" s="167"/>
      <c r="E145" s="179"/>
      <c r="F145" s="167"/>
      <c r="G145" s="167"/>
      <c r="H145" s="129"/>
      <c r="I145" s="264"/>
      <c r="J145" s="265"/>
      <c r="K145" s="265"/>
      <c r="L145" s="137"/>
      <c r="M145" s="190"/>
      <c r="N145" s="136"/>
      <c r="O145" s="192"/>
      <c r="P145" s="191"/>
      <c r="Q145" s="190"/>
      <c r="R145" s="179"/>
    </row>
    <row r="146" spans="1:18" ht="20.100000000000001" customHeight="1">
      <c r="A146" s="167"/>
      <c r="B146" s="122"/>
      <c r="C146" s="122"/>
      <c r="D146" s="167"/>
      <c r="E146" s="179"/>
      <c r="F146" s="167"/>
      <c r="G146" s="167"/>
      <c r="H146" s="132"/>
      <c r="I146" s="264"/>
      <c r="J146" s="265"/>
      <c r="K146" s="265"/>
      <c r="L146" s="134"/>
      <c r="M146" s="190"/>
      <c r="N146" s="134"/>
      <c r="O146" s="192"/>
      <c r="P146" s="179"/>
      <c r="Q146" s="179"/>
      <c r="R146" s="179"/>
    </row>
    <row r="147" spans="1:18" ht="20.100000000000001" customHeight="1">
      <c r="A147" s="167"/>
      <c r="B147" s="122"/>
      <c r="C147" s="122"/>
      <c r="D147" s="167"/>
      <c r="E147" s="179"/>
      <c r="F147" s="167"/>
      <c r="G147" s="167"/>
      <c r="H147" s="129"/>
      <c r="I147" s="168"/>
      <c r="J147" s="169"/>
      <c r="K147" s="169"/>
      <c r="L147" s="134"/>
      <c r="M147" s="190"/>
      <c r="N147" s="134"/>
      <c r="O147" s="192"/>
      <c r="P147" s="179"/>
      <c r="Q147" s="179"/>
      <c r="R147" s="179"/>
    </row>
    <row r="148" spans="1:18" ht="20.100000000000001" customHeight="1">
      <c r="A148" s="167"/>
      <c r="B148" s="122"/>
      <c r="C148" s="122"/>
      <c r="D148" s="281"/>
      <c r="E148" s="282"/>
      <c r="F148" s="282"/>
      <c r="G148" s="281"/>
      <c r="H148" s="282"/>
      <c r="I148" s="282"/>
      <c r="J148" s="282"/>
      <c r="K148" s="282"/>
      <c r="L148" s="282"/>
      <c r="M148" s="282"/>
      <c r="N148" s="282"/>
      <c r="O148" s="192"/>
      <c r="P148" s="179"/>
      <c r="Q148" s="179"/>
      <c r="R148" s="179"/>
    </row>
    <row r="149" spans="1:18" ht="20.100000000000001" customHeight="1">
      <c r="A149" s="167"/>
      <c r="B149" s="122"/>
      <c r="C149" s="122"/>
      <c r="D149" s="281"/>
      <c r="E149" s="282"/>
      <c r="F149" s="282"/>
      <c r="G149" s="281"/>
      <c r="H149" s="282"/>
      <c r="I149" s="282"/>
      <c r="J149" s="282"/>
      <c r="K149" s="282"/>
      <c r="L149" s="282"/>
      <c r="M149" s="282"/>
      <c r="N149" s="282"/>
      <c r="O149" s="192"/>
      <c r="P149" s="179"/>
      <c r="Q149" s="179"/>
      <c r="R149" s="179"/>
    </row>
    <row r="150" spans="1:18" ht="20.100000000000001" customHeight="1">
      <c r="A150" s="167"/>
      <c r="B150" s="122"/>
      <c r="C150" s="122"/>
      <c r="D150" s="167"/>
      <c r="E150" s="179"/>
      <c r="F150" s="167"/>
      <c r="G150" s="167"/>
      <c r="H150" s="129"/>
      <c r="I150" s="168"/>
      <c r="J150" s="169"/>
      <c r="K150" s="169"/>
      <c r="L150" s="134"/>
      <c r="M150" s="190"/>
      <c r="N150" s="134"/>
      <c r="O150" s="192"/>
      <c r="P150" s="179"/>
      <c r="Q150" s="179"/>
      <c r="R150" s="179"/>
    </row>
    <row r="151" spans="1:18" ht="20.100000000000001" customHeight="1">
      <c r="A151" s="167"/>
      <c r="B151" s="122"/>
      <c r="C151" s="122"/>
      <c r="D151" s="167"/>
      <c r="E151" s="179"/>
      <c r="F151" s="167"/>
      <c r="G151" s="167"/>
      <c r="H151" s="129"/>
      <c r="I151" s="168"/>
      <c r="J151" s="169"/>
      <c r="K151" s="169"/>
      <c r="L151" s="134"/>
      <c r="M151" s="190"/>
      <c r="N151" s="134"/>
      <c r="O151" s="192"/>
      <c r="P151" s="179"/>
      <c r="Q151" s="179"/>
      <c r="R151" s="179"/>
    </row>
    <row r="152" spans="1:18" ht="3" customHeight="1">
      <c r="A152" s="179"/>
      <c r="B152" s="179"/>
      <c r="C152" s="179"/>
      <c r="D152" s="179"/>
      <c r="E152" s="179"/>
      <c r="F152" s="179"/>
      <c r="G152" s="179"/>
      <c r="H152" s="179"/>
      <c r="I152" s="179"/>
      <c r="J152" s="179"/>
      <c r="K152" s="179"/>
      <c r="L152" s="179"/>
      <c r="M152" s="179"/>
      <c r="N152" s="179"/>
      <c r="O152" s="179"/>
      <c r="P152" s="179"/>
      <c r="Q152" s="179"/>
      <c r="R152" s="179"/>
    </row>
    <row r="153" spans="1:18" ht="20.100000000000001" customHeight="1">
      <c r="A153" s="132"/>
      <c r="B153" s="133"/>
      <c r="C153" s="179"/>
      <c r="D153" s="167"/>
      <c r="E153" s="167"/>
      <c r="F153" s="167"/>
      <c r="G153" s="167"/>
      <c r="H153" s="129"/>
      <c r="I153" s="129"/>
      <c r="J153" s="129"/>
      <c r="K153" s="129"/>
      <c r="L153" s="134"/>
      <c r="M153" s="185"/>
      <c r="N153" s="134"/>
      <c r="O153" s="134"/>
      <c r="P153" s="134"/>
      <c r="Q153" s="134"/>
      <c r="R153" s="179"/>
    </row>
    <row r="154" spans="1:18" ht="20.100000000000001" customHeight="1">
      <c r="A154" s="167"/>
      <c r="B154" s="122"/>
      <c r="C154" s="122"/>
      <c r="D154" s="167"/>
      <c r="E154" s="179"/>
      <c r="F154" s="167"/>
      <c r="G154" s="167"/>
      <c r="H154" s="129"/>
      <c r="I154" s="129"/>
      <c r="J154" s="129"/>
      <c r="K154" s="129"/>
      <c r="L154" s="134"/>
      <c r="M154" s="191"/>
      <c r="N154" s="134"/>
      <c r="O154" s="134"/>
      <c r="P154" s="179"/>
      <c r="Q154" s="179"/>
      <c r="R154" s="179"/>
    </row>
    <row r="155" spans="1:18" ht="20.100000000000001" customHeight="1">
      <c r="A155" s="167"/>
      <c r="B155" s="122"/>
      <c r="C155" s="122"/>
      <c r="D155" s="167"/>
      <c r="E155" s="179"/>
      <c r="F155" s="167"/>
      <c r="G155" s="167"/>
      <c r="H155" s="129"/>
      <c r="I155" s="264"/>
      <c r="J155" s="265"/>
      <c r="K155" s="265"/>
      <c r="L155" s="134"/>
      <c r="M155" s="185"/>
      <c r="N155" s="134"/>
      <c r="O155" s="134"/>
      <c r="P155" s="179"/>
      <c r="Q155" s="179"/>
      <c r="R155" s="179"/>
    </row>
    <row r="156" spans="1:18" ht="20.100000000000001" customHeight="1">
      <c r="A156" s="167"/>
      <c r="B156" s="122"/>
      <c r="C156" s="122"/>
      <c r="D156" s="167"/>
      <c r="E156" s="179"/>
      <c r="F156" s="167"/>
      <c r="G156" s="167"/>
      <c r="H156" s="129"/>
      <c r="I156" s="264"/>
      <c r="J156" s="265"/>
      <c r="K156" s="265"/>
      <c r="L156" s="134"/>
      <c r="M156" s="190"/>
      <c r="N156" s="136"/>
      <c r="O156" s="134"/>
      <c r="P156" s="185"/>
      <c r="Q156" s="189"/>
      <c r="R156" s="179"/>
    </row>
    <row r="157" spans="1:18" ht="20.100000000000001" customHeight="1">
      <c r="A157" s="167"/>
      <c r="B157" s="122"/>
      <c r="C157" s="122"/>
      <c r="D157" s="167"/>
      <c r="E157" s="179"/>
      <c r="F157" s="167"/>
      <c r="G157" s="167"/>
      <c r="H157" s="129"/>
      <c r="I157" s="264"/>
      <c r="J157" s="265"/>
      <c r="K157" s="265"/>
      <c r="L157" s="137"/>
      <c r="M157" s="190"/>
      <c r="N157" s="136"/>
      <c r="O157" s="192"/>
      <c r="P157" s="191"/>
      <c r="Q157" s="190"/>
      <c r="R157" s="179"/>
    </row>
    <row r="158" spans="1:18" ht="20.100000000000001" customHeight="1">
      <c r="A158" s="167"/>
      <c r="B158" s="122"/>
      <c r="C158" s="122"/>
      <c r="D158" s="167"/>
      <c r="E158" s="179"/>
      <c r="F158" s="167"/>
      <c r="G158" s="167"/>
      <c r="H158" s="132"/>
      <c r="I158" s="264"/>
      <c r="J158" s="265"/>
      <c r="K158" s="265"/>
      <c r="L158" s="134"/>
      <c r="M158" s="190"/>
      <c r="N158" s="134"/>
      <c r="O158" s="192"/>
      <c r="P158" s="179"/>
      <c r="Q158" s="179"/>
      <c r="R158" s="179"/>
    </row>
    <row r="159" spans="1:18" ht="20.100000000000001" customHeight="1">
      <c r="A159" s="167"/>
      <c r="B159" s="122"/>
      <c r="C159" s="122"/>
      <c r="D159" s="167"/>
      <c r="E159" s="179"/>
      <c r="F159" s="167"/>
      <c r="G159" s="167"/>
      <c r="H159" s="129"/>
      <c r="I159" s="168"/>
      <c r="J159" s="169"/>
      <c r="K159" s="169"/>
      <c r="L159" s="134"/>
      <c r="M159" s="190"/>
      <c r="N159" s="134"/>
      <c r="O159" s="192"/>
      <c r="P159" s="179"/>
      <c r="Q159" s="179"/>
      <c r="R159" s="179"/>
    </row>
    <row r="160" spans="1:18" ht="20.100000000000001" customHeight="1">
      <c r="A160" s="167"/>
      <c r="B160" s="122"/>
      <c r="C160" s="122"/>
      <c r="D160" s="281"/>
      <c r="E160" s="282"/>
      <c r="F160" s="282"/>
      <c r="G160" s="281"/>
      <c r="H160" s="282"/>
      <c r="I160" s="282"/>
      <c r="J160" s="282"/>
      <c r="K160" s="282"/>
      <c r="L160" s="282"/>
      <c r="M160" s="282"/>
      <c r="N160" s="282"/>
      <c r="O160" s="192"/>
      <c r="P160" s="179"/>
      <c r="Q160" s="179"/>
      <c r="R160" s="179"/>
    </row>
    <row r="161" spans="1:18" ht="20.100000000000001" customHeight="1">
      <c r="A161" s="167"/>
      <c r="B161" s="122"/>
      <c r="C161" s="122"/>
      <c r="D161" s="281"/>
      <c r="E161" s="282"/>
      <c r="F161" s="282"/>
      <c r="G161" s="281"/>
      <c r="H161" s="282"/>
      <c r="I161" s="282"/>
      <c r="J161" s="282"/>
      <c r="K161" s="282"/>
      <c r="L161" s="282"/>
      <c r="M161" s="282"/>
      <c r="N161" s="282"/>
      <c r="O161" s="192"/>
      <c r="P161" s="179"/>
      <c r="Q161" s="179"/>
      <c r="R161" s="179"/>
    </row>
    <row r="162" spans="1:18" ht="20.100000000000001" customHeight="1">
      <c r="A162" s="167"/>
      <c r="B162" s="122"/>
      <c r="C162" s="122"/>
      <c r="D162" s="167"/>
      <c r="E162" s="179"/>
      <c r="F162" s="167"/>
      <c r="G162" s="167"/>
      <c r="H162" s="129"/>
      <c r="I162" s="168"/>
      <c r="J162" s="169"/>
      <c r="K162" s="169"/>
      <c r="L162" s="134"/>
      <c r="M162" s="190"/>
      <c r="N162" s="134"/>
      <c r="O162" s="192"/>
      <c r="P162" s="179"/>
      <c r="Q162" s="179"/>
      <c r="R162" s="179"/>
    </row>
    <row r="163" spans="1:18" ht="20.100000000000001" customHeight="1">
      <c r="A163" s="167"/>
      <c r="B163" s="122"/>
      <c r="C163" s="122"/>
      <c r="D163" s="167"/>
      <c r="E163" s="179"/>
      <c r="F163" s="167"/>
      <c r="G163" s="167"/>
      <c r="H163" s="129"/>
      <c r="I163" s="168"/>
      <c r="J163" s="169"/>
      <c r="K163" s="169"/>
      <c r="L163" s="134"/>
      <c r="M163" s="190"/>
      <c r="N163" s="134"/>
      <c r="O163" s="192"/>
      <c r="P163" s="179"/>
      <c r="Q163" s="179"/>
      <c r="R163" s="179"/>
    </row>
    <row r="164" spans="1:18" ht="3" customHeight="1">
      <c r="A164" s="179"/>
      <c r="B164" s="179"/>
      <c r="C164" s="179"/>
      <c r="D164" s="179"/>
      <c r="E164" s="179"/>
      <c r="F164" s="179"/>
      <c r="G164" s="179"/>
      <c r="H164" s="179"/>
      <c r="I164" s="179"/>
      <c r="J164" s="179"/>
      <c r="K164" s="179"/>
      <c r="L164" s="179"/>
      <c r="M164" s="179"/>
      <c r="N164" s="179"/>
      <c r="O164" s="179"/>
      <c r="P164" s="179"/>
      <c r="Q164" s="179"/>
      <c r="R164" s="179"/>
    </row>
    <row r="165" spans="1:18" ht="20.100000000000001" customHeight="1">
      <c r="A165" s="132"/>
      <c r="B165" s="133"/>
      <c r="C165" s="179"/>
      <c r="D165" s="167"/>
      <c r="E165" s="167"/>
      <c r="F165" s="167"/>
      <c r="G165" s="167"/>
      <c r="H165" s="129"/>
      <c r="I165" s="129"/>
      <c r="J165" s="129"/>
      <c r="K165" s="129"/>
      <c r="L165" s="134"/>
      <c r="M165" s="185"/>
      <c r="N165" s="134"/>
      <c r="O165" s="134"/>
      <c r="P165" s="134"/>
      <c r="Q165" s="134"/>
      <c r="R165" s="179"/>
    </row>
    <row r="166" spans="1:18" ht="20.100000000000001" customHeight="1">
      <c r="A166" s="167"/>
      <c r="B166" s="122"/>
      <c r="C166" s="122"/>
      <c r="D166" s="167"/>
      <c r="E166" s="179"/>
      <c r="F166" s="167"/>
      <c r="G166" s="167"/>
      <c r="H166" s="129"/>
      <c r="I166" s="129"/>
      <c r="J166" s="129"/>
      <c r="K166" s="129"/>
      <c r="L166" s="134"/>
      <c r="M166" s="191"/>
      <c r="N166" s="134"/>
      <c r="O166" s="134"/>
      <c r="P166" s="179"/>
      <c r="Q166" s="179"/>
      <c r="R166" s="179"/>
    </row>
    <row r="167" spans="1:18" ht="20.100000000000001" customHeight="1">
      <c r="A167" s="167"/>
      <c r="B167" s="122"/>
      <c r="C167" s="122"/>
      <c r="D167" s="167"/>
      <c r="E167" s="179"/>
      <c r="F167" s="167"/>
      <c r="G167" s="167"/>
      <c r="H167" s="129"/>
      <c r="I167" s="264"/>
      <c r="J167" s="265"/>
      <c r="K167" s="265"/>
      <c r="L167" s="134"/>
      <c r="M167" s="185"/>
      <c r="N167" s="134"/>
      <c r="O167" s="134"/>
      <c r="P167" s="179"/>
      <c r="Q167" s="179"/>
      <c r="R167" s="179"/>
    </row>
    <row r="168" spans="1:18" ht="20.100000000000001" customHeight="1">
      <c r="A168" s="167"/>
      <c r="B168" s="122"/>
      <c r="C168" s="122"/>
      <c r="D168" s="167"/>
      <c r="E168" s="179"/>
      <c r="F168" s="167"/>
      <c r="G168" s="167"/>
      <c r="H168" s="129"/>
      <c r="I168" s="264"/>
      <c r="J168" s="265"/>
      <c r="K168" s="265"/>
      <c r="L168" s="134"/>
      <c r="M168" s="190"/>
      <c r="N168" s="136"/>
      <c r="O168" s="134"/>
      <c r="P168" s="185"/>
      <c r="Q168" s="189"/>
      <c r="R168" s="179"/>
    </row>
    <row r="169" spans="1:18" ht="20.100000000000001" customHeight="1">
      <c r="A169" s="167"/>
      <c r="B169" s="122"/>
      <c r="C169" s="122"/>
      <c r="D169" s="167"/>
      <c r="E169" s="179"/>
      <c r="F169" s="167"/>
      <c r="G169" s="167"/>
      <c r="H169" s="129"/>
      <c r="I169" s="264"/>
      <c r="J169" s="265"/>
      <c r="K169" s="265"/>
      <c r="L169" s="137"/>
      <c r="M169" s="190"/>
      <c r="N169" s="136"/>
      <c r="O169" s="192"/>
      <c r="P169" s="191"/>
      <c r="Q169" s="190"/>
      <c r="R169" s="179"/>
    </row>
    <row r="170" spans="1:18" ht="20.100000000000001" customHeight="1">
      <c r="A170" s="167"/>
      <c r="B170" s="122"/>
      <c r="C170" s="122"/>
      <c r="D170" s="167"/>
      <c r="E170" s="179"/>
      <c r="F170" s="167"/>
      <c r="G170" s="167"/>
      <c r="H170" s="132"/>
      <c r="I170" s="264"/>
      <c r="J170" s="265"/>
      <c r="K170" s="265"/>
      <c r="L170" s="134"/>
      <c r="M170" s="190"/>
      <c r="N170" s="134"/>
      <c r="O170" s="192"/>
      <c r="P170" s="179"/>
      <c r="Q170" s="179"/>
      <c r="R170" s="179"/>
    </row>
    <row r="171" spans="1:18" ht="20.100000000000001" customHeight="1">
      <c r="A171" s="167"/>
      <c r="B171" s="122"/>
      <c r="C171" s="122"/>
      <c r="D171" s="167"/>
      <c r="E171" s="179"/>
      <c r="F171" s="167"/>
      <c r="G171" s="167"/>
      <c r="H171" s="129"/>
      <c r="I171" s="168"/>
      <c r="J171" s="169"/>
      <c r="K171" s="169"/>
      <c r="L171" s="134"/>
      <c r="M171" s="190"/>
      <c r="N171" s="134"/>
      <c r="O171" s="192"/>
      <c r="P171" s="179"/>
      <c r="Q171" s="179"/>
      <c r="R171" s="179"/>
    </row>
    <row r="172" spans="1:18" ht="20.100000000000001" customHeight="1">
      <c r="A172" s="167"/>
      <c r="B172" s="122"/>
      <c r="C172" s="122"/>
      <c r="D172" s="281"/>
      <c r="E172" s="282"/>
      <c r="F172" s="282"/>
      <c r="G172" s="281"/>
      <c r="H172" s="282"/>
      <c r="I172" s="282"/>
      <c r="J172" s="282"/>
      <c r="K172" s="282"/>
      <c r="L172" s="282"/>
      <c r="M172" s="282"/>
      <c r="N172" s="282"/>
      <c r="O172" s="192"/>
      <c r="P172" s="179"/>
      <c r="Q172" s="179"/>
      <c r="R172" s="179"/>
    </row>
    <row r="173" spans="1:18" ht="20.100000000000001" customHeight="1">
      <c r="A173" s="167"/>
      <c r="B173" s="122"/>
      <c r="C173" s="122"/>
      <c r="D173" s="281"/>
      <c r="E173" s="282"/>
      <c r="F173" s="282"/>
      <c r="G173" s="281"/>
      <c r="H173" s="282"/>
      <c r="I173" s="282"/>
      <c r="J173" s="282"/>
      <c r="K173" s="282"/>
      <c r="L173" s="282"/>
      <c r="M173" s="282"/>
      <c r="N173" s="282"/>
      <c r="O173" s="192"/>
      <c r="P173" s="179"/>
      <c r="Q173" s="179"/>
      <c r="R173" s="179"/>
    </row>
    <row r="174" spans="1:18" ht="20.100000000000001" customHeight="1">
      <c r="A174" s="179"/>
      <c r="B174" s="179"/>
      <c r="C174" s="179"/>
      <c r="D174" s="179"/>
      <c r="E174" s="179"/>
      <c r="F174" s="179"/>
      <c r="G174" s="179"/>
      <c r="H174" s="179"/>
      <c r="I174" s="179"/>
      <c r="J174" s="179"/>
      <c r="K174" s="179"/>
      <c r="L174" s="179"/>
      <c r="M174" s="179"/>
      <c r="N174" s="179"/>
      <c r="O174" s="179"/>
      <c r="P174" s="179"/>
      <c r="Q174" s="179"/>
      <c r="R174" s="179"/>
    </row>
    <row r="175" spans="1:18" ht="20.100000000000001" customHeight="1">
      <c r="A175" s="179"/>
      <c r="B175" s="179"/>
      <c r="C175" s="179"/>
      <c r="D175" s="179"/>
      <c r="E175" s="179"/>
      <c r="F175" s="179"/>
      <c r="G175" s="179"/>
      <c r="H175" s="179"/>
      <c r="I175" s="179"/>
      <c r="J175" s="179"/>
      <c r="K175" s="179"/>
      <c r="L175" s="179"/>
      <c r="M175" s="179"/>
      <c r="N175" s="179"/>
      <c r="O175" s="179"/>
      <c r="P175" s="179"/>
      <c r="Q175" s="179"/>
      <c r="R175" s="179"/>
    </row>
    <row r="176" spans="1:18" ht="3" customHeight="1">
      <c r="A176" s="179"/>
      <c r="B176" s="179"/>
      <c r="C176" s="179"/>
      <c r="D176" s="179"/>
      <c r="E176" s="179"/>
      <c r="F176" s="179"/>
      <c r="G176" s="179"/>
      <c r="H176" s="179"/>
      <c r="I176" s="179"/>
      <c r="J176" s="179"/>
      <c r="K176" s="179"/>
      <c r="L176" s="179"/>
      <c r="M176" s="179"/>
      <c r="N176" s="179"/>
      <c r="O176" s="179"/>
      <c r="P176" s="179"/>
      <c r="Q176" s="179"/>
      <c r="R176" s="179"/>
    </row>
    <row r="177" spans="1:18" ht="20.100000000000001" customHeight="1">
      <c r="A177" s="132"/>
      <c r="B177" s="133"/>
      <c r="C177" s="179"/>
      <c r="D177" s="167"/>
      <c r="E177" s="167"/>
      <c r="F177" s="167"/>
      <c r="G177" s="167"/>
      <c r="H177" s="129"/>
      <c r="I177" s="129"/>
      <c r="J177" s="129"/>
      <c r="K177" s="129"/>
      <c r="L177" s="134"/>
      <c r="M177" s="185"/>
      <c r="N177" s="134"/>
      <c r="O177" s="134"/>
      <c r="P177" s="134"/>
      <c r="Q177" s="134"/>
      <c r="R177" s="179"/>
    </row>
    <row r="178" spans="1:18" ht="20.100000000000001" customHeight="1">
      <c r="A178" s="167"/>
      <c r="B178" s="122"/>
      <c r="C178" s="122"/>
      <c r="D178" s="167"/>
      <c r="E178" s="179"/>
      <c r="F178" s="167"/>
      <c r="G178" s="167"/>
      <c r="H178" s="129"/>
      <c r="I178" s="129"/>
      <c r="J178" s="129"/>
      <c r="K178" s="129"/>
      <c r="L178" s="134"/>
      <c r="M178" s="191"/>
      <c r="N178" s="134"/>
      <c r="O178" s="134"/>
      <c r="P178" s="179"/>
      <c r="Q178" s="179"/>
      <c r="R178" s="179"/>
    </row>
    <row r="179" spans="1:18" ht="20.100000000000001" customHeight="1">
      <c r="A179" s="167"/>
      <c r="B179" s="122"/>
      <c r="C179" s="122"/>
      <c r="D179" s="167"/>
      <c r="E179" s="179"/>
      <c r="F179" s="167"/>
      <c r="G179" s="167"/>
      <c r="H179" s="129"/>
      <c r="I179" s="264"/>
      <c r="J179" s="265"/>
      <c r="K179" s="265"/>
      <c r="L179" s="134"/>
      <c r="M179" s="185"/>
      <c r="N179" s="134"/>
      <c r="O179" s="134"/>
      <c r="P179" s="179"/>
      <c r="Q179" s="179"/>
      <c r="R179" s="179"/>
    </row>
    <row r="180" spans="1:18" ht="20.100000000000001" customHeight="1">
      <c r="A180" s="167"/>
      <c r="B180" s="122"/>
      <c r="C180" s="122"/>
      <c r="D180" s="167"/>
      <c r="E180" s="179"/>
      <c r="F180" s="167"/>
      <c r="G180" s="167"/>
      <c r="H180" s="129"/>
      <c r="I180" s="264"/>
      <c r="J180" s="265"/>
      <c r="K180" s="265"/>
      <c r="L180" s="134"/>
      <c r="M180" s="190"/>
      <c r="N180" s="136"/>
      <c r="O180" s="134"/>
      <c r="P180" s="185"/>
      <c r="Q180" s="189"/>
      <c r="R180" s="179"/>
    </row>
    <row r="181" spans="1:18" ht="20.100000000000001" customHeight="1">
      <c r="A181" s="167"/>
      <c r="B181" s="122"/>
      <c r="C181" s="122"/>
      <c r="D181" s="167"/>
      <c r="E181" s="179"/>
      <c r="F181" s="167"/>
      <c r="G181" s="167"/>
      <c r="H181" s="129"/>
      <c r="I181" s="264"/>
      <c r="J181" s="265"/>
      <c r="K181" s="265"/>
      <c r="L181" s="137"/>
      <c r="M181" s="190"/>
      <c r="N181" s="136"/>
      <c r="O181" s="192"/>
      <c r="P181" s="191"/>
      <c r="Q181" s="190"/>
      <c r="R181" s="179"/>
    </row>
    <row r="182" spans="1:18" ht="20.100000000000001" customHeight="1">
      <c r="A182" s="167"/>
      <c r="B182" s="122"/>
      <c r="C182" s="122"/>
      <c r="D182" s="167"/>
      <c r="E182" s="179"/>
      <c r="F182" s="167"/>
      <c r="G182" s="167"/>
      <c r="H182" s="132"/>
      <c r="I182" s="264"/>
      <c r="J182" s="265"/>
      <c r="K182" s="265"/>
      <c r="L182" s="134"/>
      <c r="M182" s="190"/>
      <c r="N182" s="134"/>
      <c r="O182" s="192"/>
      <c r="P182" s="179"/>
      <c r="Q182" s="179"/>
      <c r="R182" s="179"/>
    </row>
    <row r="183" spans="1:18" ht="20.100000000000001" customHeight="1">
      <c r="A183" s="167"/>
      <c r="B183" s="122"/>
      <c r="C183" s="122"/>
      <c r="D183" s="167"/>
      <c r="E183" s="179"/>
      <c r="F183" s="167"/>
      <c r="G183" s="167"/>
      <c r="H183" s="129"/>
      <c r="I183" s="168"/>
      <c r="J183" s="169"/>
      <c r="K183" s="169"/>
      <c r="L183" s="134"/>
      <c r="M183" s="190"/>
      <c r="N183" s="134"/>
      <c r="O183" s="192"/>
      <c r="P183" s="179"/>
      <c r="Q183" s="179"/>
      <c r="R183" s="179"/>
    </row>
    <row r="184" spans="1:18" ht="20.100000000000001" customHeight="1">
      <c r="A184" s="167"/>
      <c r="B184" s="122"/>
      <c r="C184" s="122"/>
      <c r="D184" s="281"/>
      <c r="E184" s="282"/>
      <c r="F184" s="282"/>
      <c r="G184" s="281"/>
      <c r="H184" s="282"/>
      <c r="I184" s="282"/>
      <c r="J184" s="282"/>
      <c r="K184" s="282"/>
      <c r="L184" s="282"/>
      <c r="M184" s="282"/>
      <c r="N184" s="282"/>
      <c r="O184" s="192"/>
      <c r="P184" s="179"/>
      <c r="Q184" s="179"/>
      <c r="R184" s="179"/>
    </row>
    <row r="185" spans="1:18" ht="20.100000000000001" customHeight="1">
      <c r="A185" s="167"/>
      <c r="B185" s="122"/>
      <c r="C185" s="122"/>
      <c r="D185" s="281"/>
      <c r="E185" s="282"/>
      <c r="F185" s="282"/>
      <c r="G185" s="281"/>
      <c r="H185" s="282"/>
      <c r="I185" s="282"/>
      <c r="J185" s="282"/>
      <c r="K185" s="282"/>
      <c r="L185" s="282"/>
      <c r="M185" s="282"/>
      <c r="N185" s="282"/>
      <c r="O185" s="192"/>
      <c r="P185" s="179"/>
      <c r="Q185" s="179"/>
      <c r="R185" s="179"/>
    </row>
    <row r="186" spans="1:18" ht="20.100000000000001" customHeight="1">
      <c r="A186" s="179"/>
      <c r="B186" s="179"/>
      <c r="C186" s="179"/>
      <c r="D186" s="179"/>
      <c r="E186" s="179"/>
      <c r="F186" s="179"/>
      <c r="G186" s="179"/>
      <c r="H186" s="179"/>
      <c r="I186" s="179"/>
      <c r="J186" s="179"/>
      <c r="K186" s="179"/>
      <c r="L186" s="179"/>
      <c r="M186" s="179"/>
      <c r="N186" s="179"/>
      <c r="O186" s="179"/>
      <c r="P186" s="179"/>
      <c r="Q186" s="179"/>
      <c r="R186" s="179"/>
    </row>
    <row r="187" spans="1:18" ht="20.100000000000001" customHeight="1">
      <c r="A187" s="179"/>
      <c r="B187" s="179"/>
      <c r="C187" s="179"/>
      <c r="D187" s="179"/>
      <c r="E187" s="179"/>
      <c r="F187" s="179"/>
      <c r="G187" s="179"/>
      <c r="H187" s="179"/>
      <c r="I187" s="179"/>
      <c r="J187" s="179"/>
      <c r="K187" s="179"/>
      <c r="L187" s="179"/>
      <c r="M187" s="179"/>
      <c r="N187" s="179"/>
      <c r="O187" s="179"/>
      <c r="P187" s="179"/>
      <c r="Q187" s="179"/>
      <c r="R187" s="179"/>
    </row>
    <row r="188" spans="1:18" ht="3" customHeight="1">
      <c r="A188" s="179"/>
      <c r="B188" s="179"/>
      <c r="C188" s="179"/>
      <c r="D188" s="179"/>
      <c r="E188" s="179"/>
      <c r="F188" s="179"/>
      <c r="G188" s="179"/>
      <c r="H188" s="179"/>
      <c r="I188" s="179"/>
      <c r="J188" s="179"/>
      <c r="K188" s="179"/>
      <c r="L188" s="179"/>
      <c r="M188" s="179"/>
      <c r="N188" s="179"/>
      <c r="O188" s="179"/>
      <c r="P188" s="179"/>
      <c r="Q188" s="179"/>
      <c r="R188" s="179"/>
    </row>
    <row r="189" spans="1:18" ht="20.100000000000001" customHeight="1">
      <c r="A189" s="132"/>
      <c r="B189" s="133"/>
      <c r="C189" s="179"/>
      <c r="D189" s="167"/>
      <c r="E189" s="167"/>
      <c r="F189" s="167"/>
      <c r="G189" s="167"/>
      <c r="H189" s="129"/>
      <c r="I189" s="129"/>
      <c r="J189" s="129"/>
      <c r="K189" s="129"/>
      <c r="L189" s="134"/>
      <c r="M189" s="185"/>
      <c r="N189" s="134"/>
      <c r="O189" s="134"/>
      <c r="P189" s="134"/>
      <c r="Q189" s="134"/>
      <c r="R189" s="179"/>
    </row>
    <row r="190" spans="1:18" ht="20.100000000000001" customHeight="1">
      <c r="A190" s="167"/>
      <c r="B190" s="122"/>
      <c r="C190" s="122"/>
      <c r="D190" s="167"/>
      <c r="E190" s="179"/>
      <c r="F190" s="167"/>
      <c r="G190" s="167"/>
      <c r="H190" s="129"/>
      <c r="I190" s="129"/>
      <c r="J190" s="129"/>
      <c r="K190" s="129"/>
      <c r="L190" s="134"/>
      <c r="M190" s="191"/>
      <c r="N190" s="134"/>
      <c r="O190" s="134"/>
      <c r="P190" s="179"/>
      <c r="Q190" s="179"/>
      <c r="R190" s="179"/>
    </row>
    <row r="191" spans="1:18" ht="20.100000000000001" customHeight="1">
      <c r="A191" s="167"/>
      <c r="B191" s="122"/>
      <c r="C191" s="122"/>
      <c r="D191" s="167"/>
      <c r="E191" s="179"/>
      <c r="F191" s="167"/>
      <c r="G191" s="167"/>
      <c r="H191" s="129"/>
      <c r="I191" s="264"/>
      <c r="J191" s="265"/>
      <c r="K191" s="265"/>
      <c r="L191" s="134"/>
      <c r="M191" s="185"/>
      <c r="N191" s="134"/>
      <c r="O191" s="134"/>
      <c r="P191" s="179"/>
      <c r="Q191" s="179"/>
      <c r="R191" s="179"/>
    </row>
    <row r="192" spans="1:18" ht="20.100000000000001" customHeight="1">
      <c r="A192" s="167"/>
      <c r="B192" s="122"/>
      <c r="C192" s="122"/>
      <c r="D192" s="167"/>
      <c r="E192" s="179"/>
      <c r="F192" s="167"/>
      <c r="G192" s="167"/>
      <c r="H192" s="129"/>
      <c r="I192" s="264"/>
      <c r="J192" s="265"/>
      <c r="K192" s="265"/>
      <c r="L192" s="134"/>
      <c r="M192" s="190"/>
      <c r="N192" s="136"/>
      <c r="O192" s="134"/>
      <c r="P192" s="185"/>
      <c r="Q192" s="189"/>
      <c r="R192" s="179"/>
    </row>
    <row r="193" spans="1:18" ht="20.100000000000001" customHeight="1">
      <c r="A193" s="167"/>
      <c r="B193" s="122"/>
      <c r="C193" s="122"/>
      <c r="D193" s="167"/>
      <c r="E193" s="179"/>
      <c r="F193" s="167"/>
      <c r="G193" s="167"/>
      <c r="H193" s="129"/>
      <c r="I193" s="264"/>
      <c r="J193" s="265"/>
      <c r="K193" s="265"/>
      <c r="L193" s="137"/>
      <c r="M193" s="190"/>
      <c r="N193" s="136"/>
      <c r="O193" s="192"/>
      <c r="P193" s="191"/>
      <c r="Q193" s="190"/>
      <c r="R193" s="179"/>
    </row>
    <row r="194" spans="1:18" ht="20.100000000000001" customHeight="1">
      <c r="A194" s="167"/>
      <c r="B194" s="122"/>
      <c r="C194" s="122"/>
      <c r="D194" s="167"/>
      <c r="E194" s="179"/>
      <c r="F194" s="167"/>
      <c r="G194" s="167"/>
      <c r="H194" s="132"/>
      <c r="I194" s="264"/>
      <c r="J194" s="265"/>
      <c r="K194" s="265"/>
      <c r="L194" s="134"/>
      <c r="M194" s="190"/>
      <c r="N194" s="134"/>
      <c r="O194" s="192"/>
      <c r="P194" s="179"/>
      <c r="Q194" s="179"/>
      <c r="R194" s="179"/>
    </row>
    <row r="195" spans="1:18" ht="20.100000000000001" customHeight="1">
      <c r="A195" s="167"/>
      <c r="B195" s="122"/>
      <c r="C195" s="122"/>
      <c r="D195" s="167"/>
      <c r="E195" s="179"/>
      <c r="F195" s="167"/>
      <c r="G195" s="167"/>
      <c r="H195" s="129"/>
      <c r="I195" s="168"/>
      <c r="J195" s="169"/>
      <c r="K195" s="169"/>
      <c r="L195" s="134"/>
      <c r="M195" s="190"/>
      <c r="N195" s="134"/>
      <c r="O195" s="192"/>
      <c r="P195" s="179"/>
      <c r="Q195" s="179"/>
      <c r="R195" s="179"/>
    </row>
    <row r="196" spans="1:18" ht="20.100000000000001" customHeight="1">
      <c r="A196" s="167"/>
      <c r="B196" s="122"/>
      <c r="C196" s="122"/>
      <c r="D196" s="281"/>
      <c r="E196" s="282"/>
      <c r="F196" s="282"/>
      <c r="G196" s="281"/>
      <c r="H196" s="282"/>
      <c r="I196" s="282"/>
      <c r="J196" s="282"/>
      <c r="K196" s="282"/>
      <c r="L196" s="282"/>
      <c r="M196" s="282"/>
      <c r="N196" s="282"/>
      <c r="O196" s="192"/>
      <c r="P196" s="179"/>
      <c r="Q196" s="179"/>
      <c r="R196" s="179"/>
    </row>
    <row r="197" spans="1:18" ht="20.100000000000001" customHeight="1">
      <c r="A197" s="167"/>
      <c r="B197" s="122"/>
      <c r="C197" s="122"/>
      <c r="D197" s="281"/>
      <c r="E197" s="282"/>
      <c r="F197" s="282"/>
      <c r="G197" s="281"/>
      <c r="H197" s="282"/>
      <c r="I197" s="282"/>
      <c r="J197" s="282"/>
      <c r="K197" s="282"/>
      <c r="L197" s="282"/>
      <c r="M197" s="282"/>
      <c r="N197" s="282"/>
      <c r="O197" s="192"/>
      <c r="P197" s="179"/>
      <c r="Q197" s="179"/>
      <c r="R197" s="179"/>
    </row>
    <row r="198" spans="1:18" ht="20.100000000000001" customHeight="1">
      <c r="A198" s="179"/>
      <c r="B198" s="179"/>
      <c r="C198" s="179"/>
      <c r="D198" s="179"/>
      <c r="E198" s="179"/>
      <c r="F198" s="179"/>
      <c r="G198" s="179"/>
      <c r="H198" s="179"/>
      <c r="I198" s="179"/>
      <c r="J198" s="179"/>
      <c r="K198" s="179"/>
      <c r="L198" s="179"/>
      <c r="M198" s="179"/>
      <c r="N198" s="179"/>
      <c r="O198" s="179"/>
      <c r="P198" s="179"/>
      <c r="Q198" s="179"/>
      <c r="R198" s="179"/>
    </row>
    <row r="199" spans="1:18" ht="20.100000000000001" customHeight="1">
      <c r="A199" s="179"/>
      <c r="B199" s="179"/>
      <c r="C199" s="179"/>
      <c r="D199" s="179"/>
      <c r="E199" s="179"/>
      <c r="F199" s="179"/>
      <c r="G199" s="179"/>
      <c r="H199" s="179"/>
      <c r="I199" s="179"/>
      <c r="J199" s="179"/>
      <c r="K199" s="179"/>
      <c r="L199" s="179"/>
      <c r="M199" s="179"/>
      <c r="N199" s="179"/>
      <c r="O199" s="179"/>
      <c r="P199" s="179"/>
      <c r="Q199" s="179"/>
      <c r="R199" s="179"/>
    </row>
    <row r="200" spans="1:18" ht="3" customHeight="1">
      <c r="A200" s="179"/>
      <c r="B200" s="179"/>
      <c r="C200" s="179"/>
      <c r="D200" s="179"/>
      <c r="E200" s="179"/>
      <c r="F200" s="179"/>
      <c r="G200" s="179"/>
      <c r="H200" s="179"/>
      <c r="I200" s="179"/>
      <c r="J200" s="179"/>
      <c r="K200" s="179"/>
      <c r="L200" s="179"/>
      <c r="M200" s="179"/>
      <c r="N200" s="179"/>
      <c r="O200" s="179"/>
      <c r="P200" s="179"/>
      <c r="Q200" s="179"/>
      <c r="R200" s="179"/>
    </row>
    <row r="201" spans="1:18" ht="20.100000000000001" customHeight="1">
      <c r="A201" s="132"/>
      <c r="B201" s="133"/>
      <c r="C201" s="179"/>
      <c r="D201" s="167"/>
      <c r="E201" s="167"/>
      <c r="F201" s="167"/>
      <c r="G201" s="167"/>
      <c r="H201" s="129"/>
      <c r="I201" s="129"/>
      <c r="J201" s="129"/>
      <c r="K201" s="129"/>
      <c r="L201" s="134"/>
      <c r="M201" s="185"/>
      <c r="N201" s="134"/>
      <c r="O201" s="134"/>
      <c r="P201" s="134"/>
      <c r="Q201" s="179"/>
      <c r="R201" s="179"/>
    </row>
    <row r="202" spans="1:18" ht="20.100000000000001" customHeight="1">
      <c r="A202" s="167"/>
      <c r="B202" s="122"/>
      <c r="C202" s="122"/>
      <c r="D202" s="167"/>
      <c r="E202" s="179"/>
      <c r="F202" s="167"/>
      <c r="G202" s="167"/>
      <c r="H202" s="129"/>
      <c r="I202" s="129"/>
      <c r="J202" s="129"/>
      <c r="K202" s="129"/>
      <c r="L202" s="134"/>
      <c r="M202" s="191"/>
      <c r="N202" s="134"/>
      <c r="O202" s="134"/>
      <c r="P202" s="179"/>
      <c r="Q202" s="179"/>
      <c r="R202" s="179"/>
    </row>
    <row r="203" spans="1:18" ht="20.100000000000001" customHeight="1">
      <c r="A203" s="167"/>
      <c r="B203" s="122"/>
      <c r="C203" s="122"/>
      <c r="D203" s="167"/>
      <c r="E203" s="179"/>
      <c r="F203" s="167"/>
      <c r="G203" s="167"/>
      <c r="H203" s="129"/>
      <c r="I203" s="264"/>
      <c r="J203" s="265"/>
      <c r="K203" s="265"/>
      <c r="L203" s="134"/>
      <c r="M203" s="185"/>
      <c r="N203" s="134"/>
      <c r="O203" s="134"/>
      <c r="P203" s="179"/>
      <c r="Q203" s="179"/>
      <c r="R203" s="179"/>
    </row>
    <row r="204" spans="1:18" ht="20.100000000000001" customHeight="1">
      <c r="A204" s="167"/>
      <c r="B204" s="122"/>
      <c r="C204" s="122"/>
      <c r="D204" s="167"/>
      <c r="E204" s="179"/>
      <c r="F204" s="167"/>
      <c r="G204" s="167"/>
      <c r="H204" s="129"/>
      <c r="I204" s="264"/>
      <c r="J204" s="265"/>
      <c r="K204" s="265"/>
      <c r="L204" s="134"/>
      <c r="M204" s="190"/>
      <c r="N204" s="136"/>
      <c r="O204" s="134"/>
      <c r="P204" s="185"/>
      <c r="Q204" s="189"/>
      <c r="R204" s="179"/>
    </row>
    <row r="205" spans="1:18" ht="20.100000000000001" customHeight="1">
      <c r="A205" s="167"/>
      <c r="B205" s="122"/>
      <c r="C205" s="122"/>
      <c r="D205" s="167"/>
      <c r="E205" s="179"/>
      <c r="F205" s="167"/>
      <c r="G205" s="167"/>
      <c r="H205" s="129"/>
      <c r="I205" s="264"/>
      <c r="J205" s="265"/>
      <c r="K205" s="265"/>
      <c r="L205" s="137"/>
      <c r="M205" s="190"/>
      <c r="N205" s="136"/>
      <c r="O205" s="192"/>
      <c r="P205" s="191"/>
      <c r="Q205" s="190"/>
      <c r="R205" s="179"/>
    </row>
    <row r="206" spans="1:18" ht="20.100000000000001" customHeight="1">
      <c r="A206" s="167"/>
      <c r="B206" s="122"/>
      <c r="C206" s="122"/>
      <c r="D206" s="167"/>
      <c r="E206" s="179"/>
      <c r="F206" s="167"/>
      <c r="G206" s="167"/>
      <c r="H206" s="132"/>
      <c r="I206" s="264"/>
      <c r="J206" s="265"/>
      <c r="K206" s="265"/>
      <c r="L206" s="134"/>
      <c r="M206" s="190"/>
      <c r="N206" s="134"/>
      <c r="O206" s="192"/>
      <c r="P206" s="179"/>
      <c r="Q206" s="179"/>
      <c r="R206" s="179"/>
    </row>
    <row r="207" spans="1:18" ht="20.100000000000001" customHeight="1">
      <c r="A207" s="167"/>
      <c r="B207" s="122"/>
      <c r="C207" s="122"/>
      <c r="D207" s="167"/>
      <c r="E207" s="179"/>
      <c r="F207" s="167"/>
      <c r="G207" s="167"/>
      <c r="H207" s="129"/>
      <c r="I207" s="168"/>
      <c r="J207" s="169"/>
      <c r="K207" s="169"/>
      <c r="L207" s="134"/>
      <c r="M207" s="190"/>
      <c r="N207" s="134"/>
      <c r="O207" s="192"/>
      <c r="P207" s="179"/>
      <c r="Q207" s="179"/>
      <c r="R207" s="179"/>
    </row>
    <row r="208" spans="1:18" ht="20.100000000000001" customHeight="1">
      <c r="A208" s="167"/>
      <c r="B208" s="122"/>
      <c r="C208" s="122"/>
      <c r="D208" s="281"/>
      <c r="E208" s="282"/>
      <c r="F208" s="282"/>
      <c r="G208" s="281"/>
      <c r="H208" s="282"/>
      <c r="I208" s="282"/>
      <c r="J208" s="282"/>
      <c r="K208" s="282"/>
      <c r="L208" s="282"/>
      <c r="M208" s="282"/>
      <c r="N208" s="282"/>
      <c r="O208" s="192"/>
      <c r="P208" s="179"/>
      <c r="Q208" s="179"/>
      <c r="R208" s="179"/>
    </row>
    <row r="209" spans="1:18" ht="20.100000000000001" customHeight="1">
      <c r="A209" s="167"/>
      <c r="B209" s="122"/>
      <c r="C209" s="122"/>
      <c r="D209" s="281"/>
      <c r="E209" s="282"/>
      <c r="F209" s="282"/>
      <c r="G209" s="281"/>
      <c r="H209" s="282"/>
      <c r="I209" s="282"/>
      <c r="J209" s="282"/>
      <c r="K209" s="282"/>
      <c r="L209" s="282"/>
      <c r="M209" s="282"/>
      <c r="N209" s="282"/>
      <c r="O209" s="192"/>
      <c r="P209" s="179"/>
      <c r="Q209" s="179"/>
      <c r="R209" s="179"/>
    </row>
    <row r="210" spans="1:18" ht="20.100000000000001" customHeight="1">
      <c r="A210" s="179"/>
      <c r="B210" s="179"/>
      <c r="C210" s="179"/>
      <c r="D210" s="179"/>
      <c r="E210" s="179"/>
      <c r="F210" s="179"/>
      <c r="G210" s="179"/>
      <c r="H210" s="179"/>
      <c r="I210" s="179"/>
      <c r="J210" s="179"/>
      <c r="K210" s="179"/>
      <c r="L210" s="179"/>
      <c r="M210" s="179"/>
      <c r="N210" s="179"/>
      <c r="O210" s="179"/>
      <c r="P210" s="179"/>
      <c r="Q210" s="179"/>
      <c r="R210" s="179"/>
    </row>
    <row r="211" spans="1:18" ht="20.100000000000001" customHeight="1">
      <c r="A211" s="179"/>
      <c r="B211" s="179"/>
      <c r="C211" s="179"/>
      <c r="D211" s="179"/>
      <c r="E211" s="179"/>
      <c r="F211" s="179"/>
      <c r="G211" s="179"/>
      <c r="H211" s="179"/>
      <c r="I211" s="179"/>
      <c r="J211" s="179"/>
      <c r="K211" s="179"/>
      <c r="L211" s="179"/>
      <c r="M211" s="179"/>
      <c r="N211" s="179"/>
      <c r="O211" s="179"/>
      <c r="P211" s="179"/>
      <c r="Q211" s="179"/>
      <c r="R211" s="179"/>
    </row>
    <row r="212" spans="1:18" ht="3" customHeight="1">
      <c r="A212" s="179"/>
      <c r="B212" s="179"/>
      <c r="C212" s="179"/>
      <c r="D212" s="179"/>
      <c r="E212" s="179"/>
      <c r="F212" s="179"/>
      <c r="G212" s="179"/>
      <c r="H212" s="179"/>
      <c r="I212" s="179"/>
      <c r="J212" s="179"/>
      <c r="K212" s="179"/>
      <c r="L212" s="179"/>
      <c r="M212" s="179"/>
      <c r="N212" s="179"/>
      <c r="O212" s="179"/>
      <c r="P212" s="179"/>
      <c r="Q212" s="179"/>
      <c r="R212" s="179"/>
    </row>
    <row r="213" spans="1:18" ht="20.100000000000001" customHeight="1">
      <c r="A213" s="132"/>
      <c r="B213" s="133"/>
      <c r="C213" s="179"/>
      <c r="D213" s="167"/>
      <c r="E213" s="167"/>
      <c r="F213" s="167"/>
      <c r="G213" s="167"/>
      <c r="H213" s="129"/>
      <c r="I213" s="129"/>
      <c r="J213" s="129"/>
      <c r="K213" s="129"/>
      <c r="L213" s="134"/>
      <c r="M213" s="185"/>
      <c r="N213" s="134"/>
      <c r="O213" s="134"/>
      <c r="P213" s="134"/>
      <c r="Q213" s="179"/>
      <c r="R213" s="179"/>
    </row>
    <row r="214" spans="1:18" ht="20.100000000000001" customHeight="1">
      <c r="A214" s="167"/>
      <c r="B214" s="122"/>
      <c r="C214" s="122"/>
      <c r="D214" s="167"/>
      <c r="E214" s="179"/>
      <c r="F214" s="167"/>
      <c r="G214" s="167"/>
      <c r="H214" s="129"/>
      <c r="I214" s="129"/>
      <c r="J214" s="129"/>
      <c r="K214" s="129"/>
      <c r="L214" s="134"/>
      <c r="M214" s="191"/>
      <c r="N214" s="134"/>
      <c r="O214" s="134"/>
      <c r="P214" s="179"/>
      <c r="Q214" s="179"/>
      <c r="R214" s="179"/>
    </row>
    <row r="215" spans="1:18" ht="20.100000000000001" customHeight="1">
      <c r="A215" s="167"/>
      <c r="B215" s="122"/>
      <c r="C215" s="122"/>
      <c r="D215" s="167"/>
      <c r="E215" s="179"/>
      <c r="F215" s="167"/>
      <c r="G215" s="167"/>
      <c r="H215" s="129"/>
      <c r="I215" s="264"/>
      <c r="J215" s="265"/>
      <c r="K215" s="265"/>
      <c r="L215" s="134"/>
      <c r="M215" s="185"/>
      <c r="N215" s="134"/>
      <c r="O215" s="134"/>
      <c r="P215" s="179"/>
      <c r="Q215" s="179"/>
      <c r="R215" s="179"/>
    </row>
    <row r="216" spans="1:18" ht="20.100000000000001" customHeight="1">
      <c r="A216" s="167"/>
      <c r="B216" s="122"/>
      <c r="C216" s="122"/>
      <c r="D216" s="167"/>
      <c r="E216" s="179"/>
      <c r="F216" s="167"/>
      <c r="G216" s="167"/>
      <c r="H216" s="129"/>
      <c r="I216" s="264"/>
      <c r="J216" s="265"/>
      <c r="K216" s="265"/>
      <c r="L216" s="134"/>
      <c r="M216" s="190"/>
      <c r="N216" s="136"/>
      <c r="O216" s="134"/>
      <c r="P216" s="185"/>
      <c r="Q216" s="189"/>
      <c r="R216" s="179"/>
    </row>
    <row r="217" spans="1:18" ht="20.100000000000001" customHeight="1">
      <c r="A217" s="167"/>
      <c r="B217" s="122"/>
      <c r="C217" s="122"/>
      <c r="D217" s="167"/>
      <c r="E217" s="179"/>
      <c r="F217" s="167"/>
      <c r="G217" s="167"/>
      <c r="H217" s="129"/>
      <c r="I217" s="264"/>
      <c r="J217" s="265"/>
      <c r="K217" s="265"/>
      <c r="L217" s="137"/>
      <c r="M217" s="190"/>
      <c r="N217" s="136"/>
      <c r="O217" s="192"/>
      <c r="P217" s="191"/>
      <c r="Q217" s="190"/>
      <c r="R217" s="179"/>
    </row>
    <row r="218" spans="1:18" ht="20.100000000000001" customHeight="1">
      <c r="A218" s="167"/>
      <c r="B218" s="122"/>
      <c r="C218" s="122"/>
      <c r="D218" s="167"/>
      <c r="E218" s="179"/>
      <c r="F218" s="167"/>
      <c r="G218" s="167"/>
      <c r="H218" s="132"/>
      <c r="I218" s="264"/>
      <c r="J218" s="265"/>
      <c r="K218" s="265"/>
      <c r="L218" s="134"/>
      <c r="M218" s="190"/>
      <c r="N218" s="134"/>
      <c r="O218" s="192"/>
      <c r="P218" s="179"/>
      <c r="Q218" s="179"/>
      <c r="R218" s="179"/>
    </row>
    <row r="219" spans="1:18" ht="20.100000000000001" customHeight="1">
      <c r="A219" s="167"/>
      <c r="B219" s="122"/>
      <c r="C219" s="122"/>
      <c r="D219" s="167"/>
      <c r="E219" s="179"/>
      <c r="F219" s="167"/>
      <c r="G219" s="167"/>
      <c r="H219" s="129"/>
      <c r="I219" s="168"/>
      <c r="J219" s="169"/>
      <c r="K219" s="169"/>
      <c r="L219" s="134"/>
      <c r="M219" s="190"/>
      <c r="N219" s="134"/>
      <c r="O219" s="192"/>
      <c r="P219" s="179"/>
      <c r="Q219" s="179"/>
      <c r="R219" s="179"/>
    </row>
    <row r="220" spans="1:18" ht="20.100000000000001" customHeight="1">
      <c r="A220" s="167"/>
      <c r="B220" s="122"/>
      <c r="C220" s="122"/>
      <c r="D220" s="281"/>
      <c r="E220" s="282"/>
      <c r="F220" s="282"/>
      <c r="G220" s="281"/>
      <c r="H220" s="282"/>
      <c r="I220" s="282"/>
      <c r="J220" s="282"/>
      <c r="K220" s="282"/>
      <c r="L220" s="282"/>
      <c r="M220" s="282"/>
      <c r="N220" s="282"/>
      <c r="O220" s="192"/>
      <c r="P220" s="179"/>
      <c r="Q220" s="179"/>
      <c r="R220" s="179"/>
    </row>
    <row r="221" spans="1:18" ht="20.100000000000001" customHeight="1">
      <c r="A221" s="167"/>
      <c r="B221" s="122"/>
      <c r="C221" s="122"/>
      <c r="D221" s="281"/>
      <c r="E221" s="282"/>
      <c r="F221" s="282"/>
      <c r="G221" s="281"/>
      <c r="H221" s="282"/>
      <c r="I221" s="282"/>
      <c r="J221" s="282"/>
      <c r="K221" s="282"/>
      <c r="L221" s="282"/>
      <c r="M221" s="282"/>
      <c r="N221" s="282"/>
      <c r="O221" s="192"/>
      <c r="P221" s="179"/>
      <c r="Q221" s="179"/>
      <c r="R221" s="179"/>
    </row>
    <row r="222" spans="1:18" ht="20.100000000000001" customHeight="1">
      <c r="A222" s="179"/>
      <c r="B222" s="179"/>
      <c r="C222" s="179"/>
      <c r="D222" s="179"/>
      <c r="E222" s="179"/>
      <c r="F222" s="179"/>
      <c r="G222" s="179"/>
      <c r="H222" s="179"/>
      <c r="I222" s="179"/>
      <c r="J222" s="179"/>
      <c r="K222" s="179"/>
      <c r="L222" s="179"/>
      <c r="M222" s="179"/>
      <c r="N222" s="179"/>
      <c r="O222" s="179"/>
      <c r="P222" s="179"/>
      <c r="Q222" s="179"/>
      <c r="R222" s="179"/>
    </row>
    <row r="223" spans="1:18" ht="20.100000000000001" customHeight="1">
      <c r="A223" s="179"/>
      <c r="B223" s="179"/>
      <c r="C223" s="179"/>
      <c r="D223" s="179"/>
      <c r="E223" s="179"/>
      <c r="F223" s="179"/>
      <c r="G223" s="179"/>
      <c r="H223" s="179"/>
      <c r="I223" s="179"/>
      <c r="J223" s="179"/>
      <c r="K223" s="179"/>
      <c r="L223" s="179"/>
      <c r="M223" s="179"/>
      <c r="N223" s="179"/>
      <c r="O223" s="179"/>
      <c r="P223" s="179"/>
      <c r="Q223" s="179"/>
      <c r="R223" s="179"/>
    </row>
    <row r="224" spans="1:18" ht="3" customHeight="1">
      <c r="A224" s="179"/>
      <c r="B224" s="179"/>
      <c r="C224" s="179"/>
      <c r="D224" s="179"/>
      <c r="E224" s="179"/>
      <c r="F224" s="179"/>
      <c r="G224" s="179"/>
      <c r="H224" s="179"/>
      <c r="I224" s="179"/>
      <c r="J224" s="179"/>
      <c r="K224" s="179"/>
      <c r="L224" s="179"/>
      <c r="M224" s="179"/>
      <c r="N224" s="179"/>
      <c r="O224" s="179"/>
      <c r="P224" s="179"/>
      <c r="Q224" s="179"/>
      <c r="R224" s="179"/>
    </row>
    <row r="225" spans="1:18" ht="20.100000000000001" customHeight="1">
      <c r="A225" s="132"/>
      <c r="B225" s="133"/>
      <c r="C225" s="179"/>
      <c r="D225" s="167"/>
      <c r="E225" s="167"/>
      <c r="F225" s="167"/>
      <c r="G225" s="167"/>
      <c r="H225" s="129"/>
      <c r="I225" s="129"/>
      <c r="J225" s="129"/>
      <c r="K225" s="129"/>
      <c r="L225" s="134"/>
      <c r="M225" s="185"/>
      <c r="N225" s="134"/>
      <c r="O225" s="134"/>
      <c r="P225" s="134"/>
      <c r="Q225" s="179"/>
      <c r="R225" s="179"/>
    </row>
    <row r="226" spans="1:18" ht="20.100000000000001" customHeight="1">
      <c r="A226" s="167"/>
      <c r="B226" s="122"/>
      <c r="C226" s="122"/>
      <c r="D226" s="167"/>
      <c r="E226" s="179"/>
      <c r="F226" s="167"/>
      <c r="G226" s="167"/>
      <c r="H226" s="129"/>
      <c r="I226" s="129"/>
      <c r="J226" s="129"/>
      <c r="K226" s="129"/>
      <c r="L226" s="134"/>
      <c r="M226" s="191"/>
      <c r="N226" s="134"/>
      <c r="O226" s="134"/>
      <c r="P226" s="179"/>
      <c r="Q226" s="179"/>
      <c r="R226" s="179"/>
    </row>
    <row r="227" spans="1:18" ht="20.100000000000001" customHeight="1">
      <c r="A227" s="167"/>
      <c r="B227" s="122"/>
      <c r="C227" s="122"/>
      <c r="D227" s="167"/>
      <c r="E227" s="179"/>
      <c r="F227" s="167"/>
      <c r="G227" s="167"/>
      <c r="H227" s="129"/>
      <c r="I227" s="264"/>
      <c r="J227" s="265"/>
      <c r="K227" s="265"/>
      <c r="L227" s="134"/>
      <c r="M227" s="185"/>
      <c r="N227" s="134"/>
      <c r="O227" s="134"/>
      <c r="P227" s="179"/>
      <c r="Q227" s="179"/>
      <c r="R227" s="179"/>
    </row>
    <row r="228" spans="1:18" ht="20.100000000000001" customHeight="1">
      <c r="A228" s="167"/>
      <c r="B228" s="122"/>
      <c r="C228" s="122"/>
      <c r="D228" s="167"/>
      <c r="E228" s="179"/>
      <c r="F228" s="167"/>
      <c r="G228" s="167"/>
      <c r="H228" s="129"/>
      <c r="I228" s="264"/>
      <c r="J228" s="265"/>
      <c r="K228" s="265"/>
      <c r="L228" s="134"/>
      <c r="M228" s="190"/>
      <c r="N228" s="136"/>
      <c r="O228" s="134"/>
      <c r="P228" s="185"/>
      <c r="Q228" s="189"/>
      <c r="R228" s="179"/>
    </row>
    <row r="229" spans="1:18" ht="20.100000000000001" customHeight="1">
      <c r="A229" s="167"/>
      <c r="B229" s="122"/>
      <c r="C229" s="122"/>
      <c r="D229" s="167"/>
      <c r="E229" s="179"/>
      <c r="F229" s="167"/>
      <c r="G229" s="167"/>
      <c r="H229" s="129"/>
      <c r="I229" s="264"/>
      <c r="J229" s="265"/>
      <c r="K229" s="265"/>
      <c r="L229" s="137"/>
      <c r="M229" s="190"/>
      <c r="N229" s="136"/>
      <c r="O229" s="192"/>
      <c r="P229" s="191"/>
      <c r="Q229" s="190"/>
      <c r="R229" s="179"/>
    </row>
    <row r="230" spans="1:18" ht="20.100000000000001" customHeight="1">
      <c r="A230" s="167"/>
      <c r="B230" s="122"/>
      <c r="C230" s="122"/>
      <c r="D230" s="167"/>
      <c r="E230" s="179"/>
      <c r="F230" s="167"/>
      <c r="G230" s="167"/>
      <c r="H230" s="132"/>
      <c r="I230" s="264"/>
      <c r="J230" s="265"/>
      <c r="K230" s="265"/>
      <c r="L230" s="134"/>
      <c r="M230" s="190"/>
      <c r="N230" s="134"/>
      <c r="O230" s="192"/>
      <c r="P230" s="179"/>
      <c r="Q230" s="179"/>
      <c r="R230" s="179"/>
    </row>
    <row r="231" spans="1:18" ht="20.100000000000001" customHeight="1">
      <c r="A231" s="167"/>
      <c r="B231" s="122"/>
      <c r="C231" s="122"/>
      <c r="D231" s="167"/>
      <c r="E231" s="179"/>
      <c r="F231" s="167"/>
      <c r="G231" s="167"/>
      <c r="H231" s="129"/>
      <c r="I231" s="168"/>
      <c r="J231" s="169"/>
      <c r="K231" s="169"/>
      <c r="L231" s="134"/>
      <c r="M231" s="190"/>
      <c r="N231" s="134"/>
      <c r="O231" s="192"/>
      <c r="P231" s="179"/>
      <c r="Q231" s="179"/>
      <c r="R231" s="179"/>
    </row>
    <row r="232" spans="1:18" ht="20.100000000000001" customHeight="1">
      <c r="A232" s="167"/>
      <c r="B232" s="122"/>
      <c r="C232" s="122"/>
      <c r="D232" s="281"/>
      <c r="E232" s="282"/>
      <c r="F232" s="282"/>
      <c r="G232" s="281"/>
      <c r="H232" s="282"/>
      <c r="I232" s="282"/>
      <c r="J232" s="282"/>
      <c r="K232" s="282"/>
      <c r="L232" s="282"/>
      <c r="M232" s="282"/>
      <c r="N232" s="282"/>
      <c r="O232" s="192"/>
      <c r="P232" s="179"/>
      <c r="Q232" s="179"/>
      <c r="R232" s="179"/>
    </row>
    <row r="233" spans="1:18" ht="20.100000000000001" customHeight="1">
      <c r="A233" s="167"/>
      <c r="B233" s="122"/>
      <c r="C233" s="122"/>
      <c r="D233" s="281"/>
      <c r="E233" s="282"/>
      <c r="F233" s="282"/>
      <c r="G233" s="281"/>
      <c r="H233" s="282"/>
      <c r="I233" s="282"/>
      <c r="J233" s="282"/>
      <c r="K233" s="282"/>
      <c r="L233" s="282"/>
      <c r="M233" s="282"/>
      <c r="N233" s="282"/>
      <c r="O233" s="192"/>
      <c r="P233" s="179"/>
      <c r="Q233" s="179"/>
      <c r="R233" s="179"/>
    </row>
    <row r="234" spans="1:18" ht="20.100000000000001" customHeight="1">
      <c r="A234" s="179"/>
      <c r="B234" s="179"/>
      <c r="C234" s="179"/>
      <c r="D234" s="179"/>
      <c r="E234" s="179"/>
      <c r="F234" s="179"/>
      <c r="G234" s="179"/>
      <c r="H234" s="179"/>
      <c r="I234" s="179"/>
      <c r="J234" s="179"/>
      <c r="K234" s="179"/>
      <c r="L234" s="179"/>
      <c r="M234" s="179"/>
      <c r="N234" s="179"/>
      <c r="O234" s="179"/>
      <c r="P234" s="179"/>
      <c r="Q234" s="179"/>
      <c r="R234" s="179"/>
    </row>
    <row r="235" spans="1:18" ht="20.100000000000001" customHeight="1">
      <c r="A235" s="179"/>
      <c r="B235" s="179"/>
      <c r="C235" s="179"/>
      <c r="D235" s="179"/>
      <c r="E235" s="179"/>
      <c r="F235" s="179"/>
      <c r="G235" s="179"/>
      <c r="H235" s="179"/>
      <c r="I235" s="179"/>
      <c r="J235" s="179"/>
      <c r="K235" s="179"/>
      <c r="L235" s="179"/>
      <c r="M235" s="179"/>
      <c r="N235" s="179"/>
      <c r="O235" s="179"/>
      <c r="P235" s="179"/>
      <c r="Q235" s="179"/>
      <c r="R235" s="179"/>
    </row>
    <row r="236" spans="1:18" ht="3" customHeight="1">
      <c r="A236" s="179"/>
      <c r="B236" s="179"/>
      <c r="C236" s="179"/>
      <c r="D236" s="179"/>
      <c r="E236" s="179"/>
      <c r="F236" s="179"/>
      <c r="G236" s="179"/>
      <c r="H236" s="179"/>
      <c r="I236" s="179"/>
      <c r="J236" s="179"/>
      <c r="K236" s="179"/>
      <c r="L236" s="179"/>
      <c r="M236" s="179"/>
      <c r="N236" s="179"/>
      <c r="O236" s="179"/>
      <c r="P236" s="179"/>
      <c r="Q236" s="179"/>
      <c r="R236" s="179"/>
    </row>
    <row r="237" spans="1:18" ht="20.100000000000001" customHeight="1">
      <c r="A237" s="132"/>
      <c r="B237" s="133"/>
      <c r="C237" s="179"/>
      <c r="D237" s="167"/>
      <c r="E237" s="167"/>
      <c r="F237" s="167"/>
      <c r="G237" s="167"/>
      <c r="H237" s="129"/>
      <c r="I237" s="129"/>
      <c r="J237" s="129"/>
      <c r="K237" s="129"/>
      <c r="L237" s="134"/>
      <c r="M237" s="185"/>
      <c r="N237" s="134"/>
      <c r="O237" s="134"/>
      <c r="P237" s="134"/>
      <c r="Q237" s="179"/>
      <c r="R237" s="179"/>
    </row>
    <row r="238" spans="1:18" ht="20.100000000000001" customHeight="1">
      <c r="A238" s="167"/>
      <c r="B238" s="122"/>
      <c r="C238" s="122"/>
      <c r="D238" s="167"/>
      <c r="E238" s="179"/>
      <c r="F238" s="167"/>
      <c r="G238" s="167"/>
      <c r="H238" s="129"/>
      <c r="I238" s="129"/>
      <c r="J238" s="129"/>
      <c r="K238" s="129"/>
      <c r="L238" s="134"/>
      <c r="M238" s="191"/>
      <c r="N238" s="134"/>
      <c r="O238" s="134"/>
      <c r="P238" s="179"/>
      <c r="Q238" s="179"/>
      <c r="R238" s="179"/>
    </row>
    <row r="239" spans="1:18" ht="20.100000000000001" customHeight="1">
      <c r="A239" s="167"/>
      <c r="B239" s="122"/>
      <c r="C239" s="122"/>
      <c r="D239" s="167"/>
      <c r="E239" s="179"/>
      <c r="F239" s="167"/>
      <c r="G239" s="167"/>
      <c r="H239" s="129"/>
      <c r="I239" s="264"/>
      <c r="J239" s="265"/>
      <c r="K239" s="265"/>
      <c r="L239" s="134"/>
      <c r="M239" s="185"/>
      <c r="N239" s="134"/>
      <c r="O239" s="134"/>
      <c r="P239" s="179"/>
      <c r="Q239" s="179"/>
      <c r="R239" s="179"/>
    </row>
    <row r="240" spans="1:18" ht="20.100000000000001" customHeight="1">
      <c r="A240" s="167"/>
      <c r="B240" s="122"/>
      <c r="C240" s="122"/>
      <c r="D240" s="167"/>
      <c r="E240" s="179"/>
      <c r="F240" s="167"/>
      <c r="G240" s="167"/>
      <c r="H240" s="129"/>
      <c r="I240" s="264"/>
      <c r="J240" s="265"/>
      <c r="K240" s="265"/>
      <c r="L240" s="134"/>
      <c r="M240" s="190"/>
      <c r="N240" s="136"/>
      <c r="O240" s="134"/>
      <c r="P240" s="185"/>
      <c r="Q240" s="189"/>
      <c r="R240" s="179"/>
    </row>
    <row r="241" spans="1:18" ht="20.100000000000001" customHeight="1">
      <c r="A241" s="167"/>
      <c r="B241" s="122"/>
      <c r="C241" s="122"/>
      <c r="D241" s="167"/>
      <c r="E241" s="179"/>
      <c r="F241" s="167"/>
      <c r="G241" s="167"/>
      <c r="H241" s="129"/>
      <c r="I241" s="264"/>
      <c r="J241" s="265"/>
      <c r="K241" s="265"/>
      <c r="L241" s="137"/>
      <c r="M241" s="190"/>
      <c r="N241" s="136"/>
      <c r="O241" s="192"/>
      <c r="P241" s="191"/>
      <c r="Q241" s="190"/>
      <c r="R241" s="179"/>
    </row>
    <row r="242" spans="1:18" ht="20.100000000000001" customHeight="1">
      <c r="A242" s="167"/>
      <c r="B242" s="122"/>
      <c r="C242" s="122"/>
      <c r="D242" s="167"/>
      <c r="E242" s="179"/>
      <c r="F242" s="167"/>
      <c r="G242" s="167"/>
      <c r="H242" s="132"/>
      <c r="I242" s="264"/>
      <c r="J242" s="265"/>
      <c r="K242" s="265"/>
      <c r="L242" s="134"/>
      <c r="M242" s="190"/>
      <c r="N242" s="134"/>
      <c r="O242" s="192"/>
      <c r="P242" s="179"/>
      <c r="Q242" s="179"/>
      <c r="R242" s="179"/>
    </row>
    <row r="243" spans="1:18" ht="20.100000000000001" customHeight="1">
      <c r="A243" s="167"/>
      <c r="B243" s="122"/>
      <c r="C243" s="122"/>
      <c r="D243" s="167"/>
      <c r="E243" s="179"/>
      <c r="F243" s="167"/>
      <c r="G243" s="167"/>
      <c r="H243" s="129"/>
      <c r="I243" s="168"/>
      <c r="J243" s="169"/>
      <c r="K243" s="169"/>
      <c r="L243" s="134"/>
      <c r="M243" s="190"/>
      <c r="N243" s="134"/>
      <c r="O243" s="192"/>
      <c r="P243" s="179"/>
      <c r="Q243" s="179"/>
      <c r="R243" s="179"/>
    </row>
    <row r="244" spans="1:18" ht="20.100000000000001" customHeight="1">
      <c r="A244" s="167"/>
      <c r="B244" s="122"/>
      <c r="C244" s="122"/>
      <c r="D244" s="281"/>
      <c r="E244" s="282"/>
      <c r="F244" s="282"/>
      <c r="G244" s="281"/>
      <c r="H244" s="282"/>
      <c r="I244" s="282"/>
      <c r="J244" s="282"/>
      <c r="K244" s="282"/>
      <c r="L244" s="282"/>
      <c r="M244" s="282"/>
      <c r="N244" s="282"/>
      <c r="O244" s="192"/>
      <c r="P244" s="179"/>
      <c r="Q244" s="179"/>
      <c r="R244" s="179"/>
    </row>
    <row r="245" spans="1:18" ht="20.100000000000001" customHeight="1">
      <c r="A245" s="167"/>
      <c r="B245" s="122"/>
      <c r="C245" s="122"/>
      <c r="D245" s="281"/>
      <c r="E245" s="282"/>
      <c r="F245" s="282"/>
      <c r="G245" s="281"/>
      <c r="H245" s="282"/>
      <c r="I245" s="282"/>
      <c r="J245" s="282"/>
      <c r="K245" s="282"/>
      <c r="L245" s="282"/>
      <c r="M245" s="282"/>
      <c r="N245" s="282"/>
      <c r="O245" s="192"/>
      <c r="P245" s="179"/>
      <c r="Q245" s="179"/>
      <c r="R245" s="179"/>
    </row>
    <row r="246" spans="1:18" ht="20.100000000000001" customHeight="1">
      <c r="A246" s="179"/>
      <c r="B246" s="179"/>
      <c r="C246" s="179"/>
      <c r="D246" s="179"/>
      <c r="E246" s="179"/>
      <c r="F246" s="179"/>
      <c r="G246" s="179"/>
      <c r="H246" s="179"/>
      <c r="I246" s="179"/>
      <c r="J246" s="179"/>
      <c r="K246" s="179"/>
      <c r="L246" s="179"/>
      <c r="M246" s="179"/>
      <c r="N246" s="179"/>
      <c r="O246" s="179"/>
      <c r="P246" s="179"/>
      <c r="Q246" s="179"/>
      <c r="R246" s="179"/>
    </row>
    <row r="247" spans="1:18" ht="20.100000000000001" customHeight="1">
      <c r="A247" s="179"/>
      <c r="B247" s="179"/>
      <c r="C247" s="179"/>
      <c r="D247" s="179"/>
      <c r="E247" s="179"/>
      <c r="F247" s="179"/>
      <c r="G247" s="179"/>
      <c r="H247" s="179"/>
      <c r="I247" s="179"/>
      <c r="J247" s="179"/>
      <c r="K247" s="179"/>
      <c r="L247" s="179"/>
      <c r="M247" s="179"/>
      <c r="N247" s="179"/>
      <c r="O247" s="179"/>
      <c r="P247" s="179"/>
      <c r="Q247" s="179"/>
      <c r="R247" s="179"/>
    </row>
    <row r="248" spans="1:18" ht="20.100000000000001" customHeight="1">
      <c r="A248" s="179"/>
      <c r="B248" s="179"/>
      <c r="C248" s="179"/>
      <c r="D248" s="179"/>
      <c r="E248" s="179"/>
      <c r="F248" s="179"/>
      <c r="G248" s="179"/>
      <c r="H248" s="179"/>
      <c r="I248" s="179"/>
      <c r="J248" s="179"/>
      <c r="K248" s="179"/>
      <c r="L248" s="179"/>
      <c r="M248" s="179"/>
      <c r="N248" s="179"/>
      <c r="O248" s="179"/>
      <c r="P248" s="179"/>
      <c r="Q248" s="179"/>
      <c r="R248" s="179"/>
    </row>
    <row r="249" spans="1:18" ht="20.100000000000001" customHeight="1">
      <c r="A249" s="179"/>
      <c r="B249" s="179"/>
      <c r="C249" s="179"/>
      <c r="D249" s="179"/>
      <c r="E249" s="179"/>
      <c r="F249" s="179"/>
      <c r="G249" s="179"/>
      <c r="H249" s="179"/>
      <c r="I249" s="179"/>
      <c r="J249" s="179"/>
      <c r="K249" s="179"/>
      <c r="L249" s="179"/>
      <c r="M249" s="179"/>
      <c r="N249" s="179"/>
      <c r="O249" s="179"/>
      <c r="P249" s="179"/>
      <c r="Q249" s="179"/>
      <c r="R249" s="179"/>
    </row>
    <row r="250" spans="1:18" ht="20.100000000000001" customHeight="1">
      <c r="A250" s="179"/>
      <c r="B250" s="179"/>
      <c r="C250" s="179"/>
      <c r="D250" s="179"/>
      <c r="E250" s="179"/>
      <c r="F250" s="179"/>
      <c r="G250" s="179"/>
      <c r="H250" s="179"/>
      <c r="I250" s="179"/>
      <c r="J250" s="179"/>
      <c r="K250" s="179"/>
      <c r="L250" s="179"/>
      <c r="M250" s="179"/>
      <c r="N250" s="179"/>
      <c r="O250" s="179"/>
      <c r="P250" s="179"/>
      <c r="Q250" s="179"/>
      <c r="R250" s="179"/>
    </row>
    <row r="251" spans="1:18" ht="20.100000000000001" customHeight="1">
      <c r="A251" s="179"/>
      <c r="B251" s="179"/>
      <c r="C251" s="179"/>
      <c r="D251" s="179"/>
      <c r="E251" s="179"/>
      <c r="F251" s="179"/>
      <c r="G251" s="179"/>
      <c r="H251" s="179"/>
      <c r="I251" s="179"/>
      <c r="J251" s="179"/>
      <c r="K251" s="179"/>
      <c r="L251" s="179"/>
      <c r="M251" s="179"/>
      <c r="N251" s="179"/>
      <c r="O251" s="179"/>
      <c r="P251" s="179"/>
      <c r="Q251" s="179"/>
      <c r="R251" s="179"/>
    </row>
    <row r="252" spans="1:18" ht="20.100000000000001" customHeight="1">
      <c r="A252" s="179"/>
      <c r="B252" s="179"/>
      <c r="C252" s="179"/>
      <c r="D252" s="179"/>
      <c r="E252" s="179"/>
      <c r="F252" s="179"/>
      <c r="G252" s="179"/>
      <c r="H252" s="179"/>
      <c r="I252" s="179"/>
      <c r="J252" s="179"/>
      <c r="K252" s="179"/>
      <c r="L252" s="179"/>
      <c r="M252" s="179"/>
      <c r="N252" s="179"/>
      <c r="O252" s="179"/>
      <c r="P252" s="179"/>
      <c r="Q252" s="179"/>
      <c r="R252" s="179"/>
    </row>
    <row r="253" spans="1:18" ht="20.100000000000001" customHeight="1">
      <c r="A253" s="179"/>
      <c r="B253" s="179"/>
      <c r="C253" s="179"/>
      <c r="D253" s="179"/>
      <c r="E253" s="179"/>
      <c r="F253" s="179"/>
      <c r="G253" s="179"/>
      <c r="H253" s="179"/>
      <c r="I253" s="179"/>
      <c r="J253" s="179"/>
      <c r="K253" s="179"/>
      <c r="L253" s="179"/>
      <c r="M253" s="179"/>
      <c r="N253" s="179"/>
      <c r="O253" s="179"/>
      <c r="P253" s="179"/>
      <c r="Q253" s="179"/>
      <c r="R253" s="179"/>
    </row>
    <row r="254" spans="1:18" ht="20.100000000000001" customHeight="1">
      <c r="A254" s="179"/>
      <c r="B254" s="179"/>
      <c r="C254" s="179"/>
      <c r="D254" s="179"/>
      <c r="E254" s="179"/>
      <c r="F254" s="179"/>
      <c r="G254" s="179"/>
      <c r="H254" s="179"/>
      <c r="I254" s="179"/>
      <c r="J254" s="179"/>
      <c r="K254" s="179"/>
      <c r="L254" s="179"/>
      <c r="M254" s="179"/>
      <c r="N254" s="179"/>
      <c r="O254" s="179"/>
      <c r="P254" s="179"/>
      <c r="Q254" s="179"/>
      <c r="R254" s="179"/>
    </row>
    <row r="255" spans="1:18" ht="20.100000000000001" customHeight="1"/>
    <row r="256" spans="1:18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  <row r="396" ht="20.100000000000001" customHeight="1"/>
    <row r="397" ht="20.100000000000001" customHeight="1"/>
    <row r="398" ht="20.100000000000001" customHeight="1"/>
    <row r="399" ht="20.100000000000001" customHeight="1"/>
    <row r="400" ht="20.100000000000001" customHeight="1"/>
    <row r="401" ht="20.100000000000001" customHeight="1"/>
    <row r="402" ht="20.100000000000001" customHeight="1"/>
    <row r="403" ht="20.100000000000001" customHeight="1"/>
    <row r="404" ht="20.100000000000001" customHeight="1"/>
    <row r="405" ht="20.100000000000001" customHeight="1"/>
    <row r="406" ht="20.100000000000001" customHeight="1"/>
    <row r="407" ht="20.100000000000001" customHeight="1"/>
    <row r="408" ht="20.100000000000001" customHeight="1"/>
    <row r="409" ht="20.100000000000001" customHeight="1"/>
    <row r="410" ht="20.100000000000001" customHeight="1"/>
    <row r="411" ht="20.100000000000001" customHeight="1"/>
    <row r="412" ht="20.100000000000001" customHeight="1"/>
    <row r="413" ht="20.100000000000001" customHeight="1"/>
    <row r="414" ht="20.100000000000001" customHeight="1"/>
    <row r="415" ht="20.100000000000001" customHeight="1"/>
    <row r="416" ht="20.100000000000001" customHeight="1"/>
    <row r="417" ht="20.100000000000001" customHeight="1"/>
    <row r="418" ht="20.100000000000001" customHeight="1"/>
    <row r="419" ht="20.100000000000001" customHeight="1"/>
    <row r="420" ht="20.100000000000001" customHeight="1"/>
    <row r="421" ht="20.100000000000001" customHeight="1"/>
    <row r="422" ht="20.100000000000001" customHeight="1"/>
    <row r="423" ht="20.100000000000001" customHeight="1"/>
    <row r="424" ht="20.100000000000001" customHeight="1"/>
    <row r="425" ht="20.100000000000001" customHeight="1"/>
    <row r="426" ht="20.100000000000001" customHeight="1"/>
    <row r="427" ht="20.100000000000001" customHeight="1"/>
    <row r="428" ht="20.100000000000001" customHeight="1"/>
    <row r="429" ht="20.100000000000001" customHeight="1"/>
    <row r="430" ht="20.100000000000001" customHeight="1"/>
    <row r="431" ht="20.100000000000001" customHeight="1"/>
    <row r="432" ht="20.100000000000001" customHeight="1"/>
    <row r="433" ht="20.100000000000001" customHeight="1"/>
    <row r="434" ht="20.100000000000001" customHeight="1"/>
    <row r="435" ht="20.100000000000001" customHeight="1"/>
    <row r="436" ht="20.100000000000001" customHeight="1"/>
    <row r="437" ht="20.100000000000001" customHeight="1"/>
    <row r="438" ht="20.100000000000001" customHeight="1"/>
    <row r="439" ht="20.100000000000001" customHeight="1"/>
    <row r="440" ht="20.100000000000001" customHeight="1"/>
    <row r="441" ht="20.100000000000001" customHeight="1"/>
    <row r="442" ht="20.100000000000001" customHeight="1"/>
    <row r="443" ht="20.100000000000001" customHeight="1"/>
    <row r="444" ht="20.100000000000001" customHeight="1"/>
    <row r="445" ht="20.100000000000001" customHeight="1"/>
    <row r="446" ht="20.100000000000001" customHeight="1"/>
    <row r="447" ht="20.100000000000001" customHeight="1"/>
    <row r="448" ht="20.100000000000001" customHeight="1"/>
    <row r="449" ht="20.100000000000001" customHeight="1"/>
    <row r="450" ht="20.100000000000001" customHeight="1"/>
    <row r="451" ht="20.100000000000001" customHeight="1"/>
    <row r="452" ht="20.100000000000001" customHeight="1"/>
    <row r="453" ht="20.100000000000001" customHeight="1"/>
    <row r="454" ht="20.100000000000001" customHeight="1"/>
    <row r="455" ht="20.100000000000001" customHeight="1"/>
    <row r="456" ht="20.100000000000001" customHeight="1"/>
    <row r="457" ht="20.100000000000001" customHeight="1"/>
    <row r="458" ht="20.100000000000001" customHeight="1"/>
    <row r="459" ht="20.100000000000001" customHeight="1"/>
    <row r="460" ht="20.100000000000001" customHeight="1"/>
  </sheetData>
  <mergeCells count="167">
    <mergeCell ref="D244:F244"/>
    <mergeCell ref="G244:N244"/>
    <mergeCell ref="G220:N220"/>
    <mergeCell ref="I228:K228"/>
    <mergeCell ref="D232:F232"/>
    <mergeCell ref="G232:N232"/>
    <mergeCell ref="I229:K229"/>
    <mergeCell ref="I230:K230"/>
    <mergeCell ref="D221:F221"/>
    <mergeCell ref="G221:N221"/>
    <mergeCell ref="D233:F233"/>
    <mergeCell ref="I227:K227"/>
    <mergeCell ref="D220:F220"/>
    <mergeCell ref="G233:N233"/>
    <mergeCell ref="D245:F245"/>
    <mergeCell ref="G245:N245"/>
    <mergeCell ref="I239:K239"/>
    <mergeCell ref="I240:K240"/>
    <mergeCell ref="I241:K241"/>
    <mergeCell ref="I242:K242"/>
    <mergeCell ref="D173:F173"/>
    <mergeCell ref="G173:N173"/>
    <mergeCell ref="I216:K216"/>
    <mergeCell ref="I218:K218"/>
    <mergeCell ref="I205:K205"/>
    <mergeCell ref="I206:K206"/>
    <mergeCell ref="D209:F209"/>
    <mergeCell ref="G209:N209"/>
    <mergeCell ref="D208:F208"/>
    <mergeCell ref="D184:F184"/>
    <mergeCell ref="G149:N149"/>
    <mergeCell ref="I146:K146"/>
    <mergeCell ref="I156:K156"/>
    <mergeCell ref="G208:N208"/>
    <mergeCell ref="I204:K204"/>
    <mergeCell ref="I181:K181"/>
    <mergeCell ref="I191:K191"/>
    <mergeCell ref="I192:K192"/>
    <mergeCell ref="G196:N196"/>
    <mergeCell ref="I194:K194"/>
    <mergeCell ref="I215:K215"/>
    <mergeCell ref="I217:K217"/>
    <mergeCell ref="I203:K203"/>
    <mergeCell ref="G197:N197"/>
    <mergeCell ref="I133:K133"/>
    <mergeCell ref="D148:F148"/>
    <mergeCell ref="I169:K169"/>
    <mergeCell ref="D185:F185"/>
    <mergeCell ref="G185:N185"/>
    <mergeCell ref="G172:N172"/>
    <mergeCell ref="I170:K170"/>
    <mergeCell ref="D196:F196"/>
    <mergeCell ref="D197:F197"/>
    <mergeCell ref="I168:K168"/>
    <mergeCell ref="I180:K180"/>
    <mergeCell ref="I179:K179"/>
    <mergeCell ref="D172:F172"/>
    <mergeCell ref="I193:K193"/>
    <mergeCell ref="I182:K182"/>
    <mergeCell ref="G184:N184"/>
    <mergeCell ref="D124:F124"/>
    <mergeCell ref="D113:F113"/>
    <mergeCell ref="D112:F112"/>
    <mergeCell ref="I157:K157"/>
    <mergeCell ref="I158:K158"/>
    <mergeCell ref="G160:N160"/>
    <mergeCell ref="D160:F160"/>
    <mergeCell ref="I134:K134"/>
    <mergeCell ref="I145:K145"/>
    <mergeCell ref="D149:F149"/>
    <mergeCell ref="D137:F137"/>
    <mergeCell ref="I143:K143"/>
    <mergeCell ref="I144:K144"/>
    <mergeCell ref="D161:F161"/>
    <mergeCell ref="D100:F100"/>
    <mergeCell ref="I107:K107"/>
    <mergeCell ref="D125:F125"/>
    <mergeCell ref="D136:F136"/>
    <mergeCell ref="G136:N136"/>
    <mergeCell ref="D101:F101"/>
    <mergeCell ref="I131:K131"/>
    <mergeCell ref="I132:K132"/>
    <mergeCell ref="G125:N125"/>
    <mergeCell ref="I119:K119"/>
    <mergeCell ref="I122:K122"/>
    <mergeCell ref="I167:K167"/>
    <mergeCell ref="G161:N161"/>
    <mergeCell ref="I155:K155"/>
    <mergeCell ref="G148:N148"/>
    <mergeCell ref="G137:N137"/>
    <mergeCell ref="G113:N113"/>
    <mergeCell ref="G101:N101"/>
    <mergeCell ref="G100:N100"/>
    <mergeCell ref="G124:N124"/>
    <mergeCell ref="I108:K108"/>
    <mergeCell ref="I109:K109"/>
    <mergeCell ref="I120:K120"/>
    <mergeCell ref="I121:K121"/>
    <mergeCell ref="I110:K110"/>
    <mergeCell ref="G112:N112"/>
    <mergeCell ref="D76:F76"/>
    <mergeCell ref="I73:K73"/>
    <mergeCell ref="I74:K74"/>
    <mergeCell ref="G89:N89"/>
    <mergeCell ref="D88:F88"/>
    <mergeCell ref="G88:N88"/>
    <mergeCell ref="G76:N76"/>
    <mergeCell ref="D77:F77"/>
    <mergeCell ref="D89:F89"/>
    <mergeCell ref="I98:K98"/>
    <mergeCell ref="I83:K83"/>
    <mergeCell ref="G77:N77"/>
    <mergeCell ref="I97:K97"/>
    <mergeCell ref="I85:K85"/>
    <mergeCell ref="I84:K84"/>
    <mergeCell ref="I86:K86"/>
    <mergeCell ref="I95:K95"/>
    <mergeCell ref="I96:K96"/>
    <mergeCell ref="O1:P1"/>
    <mergeCell ref="A2:H2"/>
    <mergeCell ref="M2:N2"/>
    <mergeCell ref="O2:P2"/>
    <mergeCell ref="A1:H1"/>
    <mergeCell ref="M1:N1"/>
    <mergeCell ref="G28:N28"/>
    <mergeCell ref="D17:F17"/>
    <mergeCell ref="A3:B3"/>
    <mergeCell ref="I11:K11"/>
    <mergeCell ref="I12:K12"/>
    <mergeCell ref="I13:K13"/>
    <mergeCell ref="I14:K14"/>
    <mergeCell ref="D16:F16"/>
    <mergeCell ref="I24:K24"/>
    <mergeCell ref="G16:N16"/>
    <mergeCell ref="I26:K26"/>
    <mergeCell ref="I25:K25"/>
    <mergeCell ref="G17:N17"/>
    <mergeCell ref="I23:K23"/>
    <mergeCell ref="G29:N29"/>
    <mergeCell ref="I35:K35"/>
    <mergeCell ref="D65:F65"/>
    <mergeCell ref="I72:K72"/>
    <mergeCell ref="D64:F64"/>
    <mergeCell ref="G65:N65"/>
    <mergeCell ref="I48:K48"/>
    <mergeCell ref="I60:K60"/>
    <mergeCell ref="G53:N53"/>
    <mergeCell ref="I59:K59"/>
    <mergeCell ref="D28:F28"/>
    <mergeCell ref="D29:F29"/>
    <mergeCell ref="D40:F40"/>
    <mergeCell ref="G64:N64"/>
    <mergeCell ref="I61:K61"/>
    <mergeCell ref="I49:K49"/>
    <mergeCell ref="I50:K50"/>
    <mergeCell ref="D41:F41"/>
    <mergeCell ref="G40:N40"/>
    <mergeCell ref="I47:K47"/>
    <mergeCell ref="I71:K71"/>
    <mergeCell ref="G52:N52"/>
    <mergeCell ref="I36:K36"/>
    <mergeCell ref="D52:F52"/>
    <mergeCell ref="D53:F53"/>
    <mergeCell ref="I62:K62"/>
    <mergeCell ref="G41:N41"/>
    <mergeCell ref="I38:K38"/>
    <mergeCell ref="I37:K37"/>
  </mergeCells>
  <phoneticPr fontId="8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80" orientation="portrait" horizontalDpi="4294967292" verticalDpi="300" r:id="rId1"/>
  <headerFooter alignWithMargins="0">
    <oddFooter>&amp;L&amp;P/&amp;N&amp;R&amp;A</oddFooter>
  </headerFooter>
  <rowBreaks count="2" manualBreakCount="2">
    <brk id="56" max="16383" man="1"/>
    <brk id="104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S460"/>
  <sheetViews>
    <sheetView tabSelected="1" zoomScaleNormal="100" workbookViewId="0">
      <selection activeCell="G82" sqref="G82"/>
    </sheetView>
  </sheetViews>
  <sheetFormatPr defaultRowHeight="12.75"/>
  <cols>
    <col min="1" max="1" width="4" customWidth="1"/>
    <col min="2" max="2" width="26.28515625" customWidth="1"/>
    <col min="3" max="3" width="10.7109375" customWidth="1"/>
    <col min="4" max="4" width="5.140625" customWidth="1"/>
    <col min="5" max="11" width="4.85546875" customWidth="1"/>
    <col min="12" max="12" width="8" customWidth="1"/>
    <col min="13" max="13" width="3.7109375" customWidth="1"/>
    <col min="14" max="14" width="2.85546875" customWidth="1"/>
    <col min="15" max="15" width="8" customWidth="1"/>
    <col min="16" max="16" width="1.85546875" customWidth="1"/>
    <col min="17" max="17" width="4.42578125" bestFit="1" customWidth="1"/>
  </cols>
  <sheetData>
    <row r="1" spans="1:17" s="94" customFormat="1">
      <c r="A1" s="307" t="str">
        <f ca="1">'Startlijst ploeg'!$A$1</f>
        <v>Open Eindhovense Masters Kampioenschappen Synchroonzwemmen</v>
      </c>
      <c r="B1" s="301"/>
      <c r="C1" s="301"/>
      <c r="D1" s="301"/>
      <c r="E1" s="301"/>
      <c r="F1" s="301"/>
      <c r="G1" s="301"/>
      <c r="H1" s="93"/>
      <c r="L1" s="307" t="s">
        <v>81</v>
      </c>
      <c r="M1" s="301"/>
      <c r="N1" s="300" t="str">
        <f ca="1">'Startlijst ploeg'!O1</f>
        <v>9+10 mei09</v>
      </c>
      <c r="O1" s="301"/>
      <c r="P1" s="20"/>
    </row>
    <row r="2" spans="1:17" s="94" customFormat="1">
      <c r="A2" s="307" t="str">
        <f ca="1">'Startlijst ploeg'!$A$2</f>
        <v>Organisatie: PSV/STE PSV Masters i.s.m. KNZB Projectgroep masters synchroonzwemmen</v>
      </c>
      <c r="B2" s="301"/>
      <c r="C2" s="301"/>
      <c r="D2" s="301"/>
      <c r="E2" s="301"/>
      <c r="F2" s="301"/>
      <c r="G2" s="301"/>
      <c r="H2" s="93"/>
      <c r="L2" s="307"/>
      <c r="M2" s="301"/>
      <c r="N2" s="302"/>
      <c r="O2" s="301"/>
    </row>
    <row r="3" spans="1:17" ht="3" customHeight="1" thickBot="1">
      <c r="A3" s="303"/>
      <c r="B3" s="304"/>
      <c r="C3" s="16"/>
      <c r="D3" s="16"/>
      <c r="E3" s="16"/>
      <c r="F3" s="16"/>
      <c r="G3" s="16"/>
      <c r="H3" s="16"/>
      <c r="I3" s="16"/>
      <c r="J3" s="16"/>
      <c r="K3" s="16"/>
    </row>
    <row r="4" spans="1:17" ht="5.25" customHeight="1" thickTop="1">
      <c r="A4" s="13"/>
      <c r="B4" s="13"/>
      <c r="C4" s="14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1:17" ht="15">
      <c r="A5" s="11"/>
      <c r="B5" s="15" t="s">
        <v>5</v>
      </c>
      <c r="C5" s="114" t="str">
        <f ca="1">'Invoeren ploeg'!D3</f>
        <v>Masters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</row>
    <row r="6" spans="1:17" ht="4.5" customHeight="1">
      <c r="A6" s="11"/>
      <c r="B6" s="11"/>
      <c r="C6" s="12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17">
      <c r="A7" s="44" t="s">
        <v>6</v>
      </c>
      <c r="B7" s="64" t="s">
        <v>25</v>
      </c>
      <c r="C7" s="67" t="s">
        <v>37</v>
      </c>
      <c r="D7" s="11" t="s">
        <v>39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44" t="s">
        <v>7</v>
      </c>
    </row>
    <row r="8" spans="1:17" ht="13.5" thickBot="1">
      <c r="A8" s="44" t="s">
        <v>40</v>
      </c>
      <c r="B8" s="64" t="s">
        <v>36</v>
      </c>
      <c r="C8" s="66" t="s">
        <v>38</v>
      </c>
      <c r="D8" s="44"/>
      <c r="E8" s="44">
        <v>1</v>
      </c>
      <c r="F8" s="44">
        <v>2</v>
      </c>
      <c r="G8" s="44">
        <v>3</v>
      </c>
      <c r="H8" s="44">
        <v>4</v>
      </c>
      <c r="I8" s="44">
        <v>5</v>
      </c>
      <c r="J8" s="44">
        <v>6</v>
      </c>
      <c r="K8" s="44">
        <v>7</v>
      </c>
      <c r="L8" s="44"/>
      <c r="M8" s="44"/>
      <c r="N8" s="44"/>
      <c r="O8" s="44"/>
      <c r="P8" s="44"/>
      <c r="Q8" s="44" t="s">
        <v>8</v>
      </c>
    </row>
    <row r="9" spans="1:17" ht="18.95" customHeight="1" thickTop="1">
      <c r="A9" s="78">
        <f ca="1">'Invoeren ploeg'!$B$5</f>
        <v>1</v>
      </c>
      <c r="B9" s="65" t="str">
        <f ca="1">'Invoeren ploeg'!$D$5</f>
        <v>Zwemclub Residentie</v>
      </c>
      <c r="C9" s="60"/>
      <c r="D9" s="53">
        <f ca="1">'Invoeren ploeg'!$E$5</f>
        <v>0</v>
      </c>
      <c r="E9" s="81">
        <f ca="1">'Invoeren ploeg'!$Q$5</f>
        <v>6.1</v>
      </c>
      <c r="F9" s="81">
        <f ca="1">'Invoeren ploeg'!$R$5</f>
        <v>6.3</v>
      </c>
      <c r="G9" s="81">
        <f ca="1">'Invoeren ploeg'!$S$5</f>
        <v>6.9</v>
      </c>
      <c r="H9" s="82">
        <f ca="1">'Invoeren ploeg'!$T$5</f>
        <v>6.3</v>
      </c>
      <c r="I9" s="82">
        <f ca="1">'Invoeren ploeg'!$U$5</f>
        <v>6.1</v>
      </c>
      <c r="J9" s="82"/>
      <c r="K9" s="82"/>
      <c r="L9" s="83">
        <f ca="1">'Invoeren ploeg'!$W$5</f>
        <v>31.167000000000002</v>
      </c>
      <c r="M9" s="39" t="s">
        <v>76</v>
      </c>
      <c r="N9" s="49" t="s">
        <v>9</v>
      </c>
      <c r="O9" s="49"/>
      <c r="P9" s="49"/>
      <c r="Q9" s="49"/>
    </row>
    <row r="10" spans="1:17" ht="18.95" customHeight="1">
      <c r="A10" s="47" t="str">
        <f ca="1">'Invoeren ploeg'!$AW$5</f>
        <v>x</v>
      </c>
      <c r="B10" s="45" t="str">
        <f ca="1">'Invoeren ploeg'!$AT$5</f>
        <v>Lonneke v. Asperdt</v>
      </c>
      <c r="C10" s="45">
        <f ca="1">'Invoeren ploeg'!$AU$5</f>
        <v>8202240</v>
      </c>
      <c r="E10" s="92">
        <f ca="1">'Invoeren ploeg'!$AD$5</f>
        <v>6.4</v>
      </c>
      <c r="F10" s="84">
        <f ca="1">'Invoeren ploeg'!$AE$5</f>
        <v>6.8</v>
      </c>
      <c r="G10" s="84">
        <f ca="1">'Invoeren ploeg'!$AF$5</f>
        <v>7.2</v>
      </c>
      <c r="H10" s="85">
        <f ca="1">'Invoeren ploeg'!$AG$5</f>
        <v>6.1</v>
      </c>
      <c r="I10" s="85">
        <f ca="1">'Invoeren ploeg'!$AH$5</f>
        <v>6.5</v>
      </c>
      <c r="J10" s="85"/>
      <c r="K10" s="85"/>
      <c r="L10" s="86">
        <f ca="1">'Invoeren ploeg'!$AJ$5</f>
        <v>32.832999999999998</v>
      </c>
      <c r="M10" s="40" t="s">
        <v>76</v>
      </c>
      <c r="N10" s="44" t="s">
        <v>4</v>
      </c>
      <c r="O10" s="44"/>
    </row>
    <row r="11" spans="1:17" ht="18.95" customHeight="1" thickBot="1">
      <c r="A11" s="47" t="str">
        <f ca="1">'Invoeren ploeg'!$BA$5</f>
        <v>x</v>
      </c>
      <c r="B11" s="45" t="str">
        <f ca="1">'Invoeren ploeg'!$AX$5</f>
        <v>Carola Bralten</v>
      </c>
      <c r="C11" s="45">
        <f ca="1">'Invoeren ploeg'!$AY$5</f>
        <v>8101898</v>
      </c>
      <c r="F11" s="54"/>
      <c r="G11" s="54"/>
      <c r="H11" s="55"/>
      <c r="I11" s="305" t="s">
        <v>75</v>
      </c>
      <c r="J11" s="306"/>
      <c r="K11" s="306"/>
      <c r="L11" s="87">
        <f ca="1">'Invoeren ploeg'!$AN$5</f>
        <v>1</v>
      </c>
      <c r="M11" s="41" t="s">
        <v>77</v>
      </c>
      <c r="N11" s="44"/>
      <c r="O11" s="44"/>
    </row>
    <row r="12" spans="1:17" ht="18.95" customHeight="1" thickTop="1">
      <c r="A12" s="47" t="str">
        <f ca="1">'Invoeren ploeg'!$BE$5</f>
        <v>x</v>
      </c>
      <c r="B12" s="45" t="str">
        <f ca="1">'Invoeren ploeg'!$BB$5</f>
        <v>Sheila Griffioen</v>
      </c>
      <c r="C12" s="45">
        <f ca="1">'Invoeren ploeg'!$BC$5</f>
        <v>8501034</v>
      </c>
      <c r="F12" s="47"/>
      <c r="G12" s="47"/>
      <c r="H12" s="48"/>
      <c r="I12" s="286" t="s">
        <v>74</v>
      </c>
      <c r="J12" s="287"/>
      <c r="K12" s="287"/>
      <c r="L12" s="86">
        <f ca="1">'Invoeren ploeg'!$AO$5</f>
        <v>63</v>
      </c>
      <c r="M12" s="56"/>
      <c r="N12" s="50"/>
      <c r="O12" s="89">
        <f ca="1">'Invoeren ploeg'!$AQ$5</f>
        <v>0</v>
      </c>
      <c r="P12" s="42"/>
      <c r="Q12" s="56">
        <f ca="1">'Invoeren ploeg'!$K$5</f>
        <v>1</v>
      </c>
    </row>
    <row r="13" spans="1:17" ht="18.95" customHeight="1" thickBot="1">
      <c r="A13" s="47" t="str">
        <f ca="1">'Invoeren ploeg'!$BI$5</f>
        <v>x</v>
      </c>
      <c r="B13" s="45" t="str">
        <f ca="1">'Invoeren ploeg'!$BF$5</f>
        <v>Rosine de Leeuw</v>
      </c>
      <c r="C13" s="45">
        <f ca="1">'Invoeren ploeg'!$BG$5</f>
        <v>7901364</v>
      </c>
      <c r="F13" s="47"/>
      <c r="G13" s="47"/>
      <c r="H13" s="48"/>
      <c r="I13" s="286"/>
      <c r="J13" s="287"/>
      <c r="K13" s="287"/>
      <c r="L13" s="88">
        <f ca="1">'Invoeren ploeg'!$H$5</f>
        <v>0</v>
      </c>
      <c r="M13" s="56"/>
      <c r="N13" s="50"/>
      <c r="O13" s="79">
        <f ca="1">'Invoeren ploeg'!$AR$5</f>
        <v>0</v>
      </c>
      <c r="P13" s="40" t="s">
        <v>76</v>
      </c>
      <c r="Q13" s="56" t="str">
        <f ca="1">'Invoeren ploeg'!$I$5</f>
        <v/>
      </c>
    </row>
    <row r="14" spans="1:17" ht="18.95" customHeight="1" thickTop="1">
      <c r="A14" s="47" t="str">
        <f ca="1">'Invoeren ploeg'!$BM$5</f>
        <v>x</v>
      </c>
      <c r="B14" s="45" t="str">
        <f ca="1">'Invoeren ploeg'!$BJ$5</f>
        <v>Wendy Ijsenbout</v>
      </c>
      <c r="C14" s="45">
        <f ca="1">'Invoeren ploeg'!$BK$5</f>
        <v>7701002</v>
      </c>
      <c r="F14" s="47"/>
      <c r="G14" s="47"/>
      <c r="H14" s="74">
        <f ca="1">'Invoeren ploeg'!$F$5</f>
        <v>0</v>
      </c>
      <c r="I14" s="286" t="s">
        <v>21</v>
      </c>
      <c r="J14" s="287"/>
      <c r="K14" s="287"/>
      <c r="L14" s="46"/>
      <c r="M14" s="56"/>
      <c r="N14" s="44"/>
      <c r="O14" s="138">
        <f ca="1">'Invoeren ploeg'!$C$5</f>
        <v>63</v>
      </c>
      <c r="Q14" s="80"/>
    </row>
    <row r="15" spans="1:17" ht="18.95" customHeight="1" thickBot="1">
      <c r="A15" s="47" t="str">
        <f ca="1">'Invoeren ploeg'!$BQ$5</f>
        <v>x</v>
      </c>
      <c r="B15" s="45" t="str">
        <f ca="1">'Invoeren ploeg'!$BN$5</f>
        <v>Sabrina Ijsenbout</v>
      </c>
      <c r="C15" s="45">
        <f ca="1">'Invoeren ploeg'!$BO$5</f>
        <v>7701000</v>
      </c>
      <c r="F15" s="47"/>
      <c r="G15" s="47"/>
      <c r="H15" s="48"/>
      <c r="I15" s="58"/>
      <c r="J15" s="59"/>
      <c r="K15" s="59"/>
      <c r="L15" s="46"/>
      <c r="M15" s="56"/>
      <c r="N15" s="44"/>
      <c r="O15" s="51"/>
    </row>
    <row r="16" spans="1:17" ht="18.95" customHeight="1">
      <c r="A16" s="47">
        <f ca="1">'Invoeren ploeg'!$BU$5</f>
        <v>0</v>
      </c>
      <c r="B16" s="45">
        <f ca="1">'Invoeren ploeg'!$BR$5</f>
        <v>0</v>
      </c>
      <c r="C16" s="45">
        <f ca="1">'Invoeren ploeg'!$BS$5</f>
        <v>0</v>
      </c>
      <c r="D16" s="290" t="s">
        <v>62</v>
      </c>
      <c r="E16" s="298"/>
      <c r="F16" s="298"/>
      <c r="G16" s="295" t="str">
        <f ca="1">'Invoeren ploeg'!$CH$5</f>
        <v>Paso Doble</v>
      </c>
      <c r="H16" s="296"/>
      <c r="I16" s="296"/>
      <c r="J16" s="296"/>
      <c r="K16" s="296"/>
      <c r="L16" s="296"/>
      <c r="M16" s="296"/>
      <c r="N16" s="297"/>
      <c r="O16" s="51"/>
    </row>
    <row r="17" spans="1:17" ht="18.95" customHeight="1" thickBot="1">
      <c r="A17" s="47">
        <f ca="1">'Invoeren ploeg'!$BY$5</f>
        <v>0</v>
      </c>
      <c r="B17" s="45">
        <f ca="1">'Invoeren ploeg'!$BV$5</f>
        <v>0</v>
      </c>
      <c r="C17" s="45">
        <f ca="1">'Invoeren ploeg'!$BW$5</f>
        <v>0</v>
      </c>
      <c r="D17" s="288" t="s">
        <v>63</v>
      </c>
      <c r="E17" s="299"/>
      <c r="F17" s="299"/>
      <c r="G17" s="292" t="str">
        <f ca="1">'Invoeren ploeg'!$CI$5</f>
        <v>Rosine de Leeuw; Sabrina Ijsenbout</v>
      </c>
      <c r="H17" s="293"/>
      <c r="I17" s="293"/>
      <c r="J17" s="293"/>
      <c r="K17" s="293"/>
      <c r="L17" s="293"/>
      <c r="M17" s="293"/>
      <c r="N17" s="294"/>
      <c r="O17" s="51"/>
    </row>
    <row r="18" spans="1:17" ht="18.95" customHeight="1">
      <c r="A18" s="47">
        <f ca="1">'Invoeren ploeg'!$CC$5</f>
        <v>0</v>
      </c>
      <c r="B18" s="45">
        <f ca="1">'Invoeren ploeg'!$BZ$5</f>
        <v>0</v>
      </c>
      <c r="C18" s="45">
        <f ca="1">'Invoeren ploeg'!$CA$5</f>
        <v>0</v>
      </c>
      <c r="F18" s="47"/>
      <c r="G18" s="47"/>
      <c r="H18" s="48"/>
      <c r="I18" s="58"/>
      <c r="J18" s="59"/>
      <c r="K18" s="59"/>
      <c r="L18" s="46"/>
      <c r="M18" s="56"/>
      <c r="N18" s="44"/>
      <c r="O18" s="51"/>
    </row>
    <row r="19" spans="1:17" ht="18.95" customHeight="1">
      <c r="A19" s="47">
        <f ca="1">'Invoeren ploeg'!$CG$5</f>
        <v>0</v>
      </c>
      <c r="B19" s="45">
        <f ca="1">'Invoeren ploeg'!$CD$5</f>
        <v>0</v>
      </c>
      <c r="C19" s="45">
        <f ca="1">'Invoeren ploeg'!$CE$5</f>
        <v>0</v>
      </c>
      <c r="F19" s="47"/>
      <c r="G19" s="47"/>
      <c r="H19" s="48"/>
      <c r="I19" s="58"/>
      <c r="J19" s="59"/>
      <c r="K19" s="59"/>
      <c r="L19" s="46"/>
      <c r="M19" s="56"/>
      <c r="N19" s="44"/>
      <c r="O19" s="51"/>
    </row>
    <row r="20" spans="1:17" ht="3" customHeight="1">
      <c r="A20" s="60"/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</row>
    <row r="21" spans="1:17" ht="18.95" customHeight="1">
      <c r="A21" s="74">
        <f ca="1">'Invoeren ploeg'!$B$6</f>
        <v>1</v>
      </c>
      <c r="B21" s="75" t="str">
        <f ca="1">'Invoeren ploeg'!$D$6</f>
        <v>De Meeuwen</v>
      </c>
      <c r="C21" s="60"/>
      <c r="D21" s="73">
        <f ca="1">'Invoeren ploeg'!$E$6</f>
        <v>0</v>
      </c>
      <c r="E21" s="84">
        <f ca="1">'Invoeren ploeg'!$Q$6</f>
        <v>6.5</v>
      </c>
      <c r="F21" s="84">
        <f ca="1">'Invoeren ploeg'!$R$6</f>
        <v>6.1</v>
      </c>
      <c r="G21" s="84">
        <f ca="1">'Invoeren ploeg'!$S$6</f>
        <v>6.2</v>
      </c>
      <c r="H21" s="85">
        <f ca="1">'Invoeren ploeg'!$T$6</f>
        <v>6.5</v>
      </c>
      <c r="I21" s="85">
        <f ca="1">'Invoeren ploeg'!$U$6</f>
        <v>6.5</v>
      </c>
      <c r="J21" s="85"/>
      <c r="K21" s="85"/>
      <c r="L21" s="90">
        <f ca="1">'Invoeren ploeg'!$W$6</f>
        <v>32</v>
      </c>
      <c r="M21" s="42" t="s">
        <v>76</v>
      </c>
      <c r="N21" s="52" t="s">
        <v>9</v>
      </c>
      <c r="O21" s="52"/>
      <c r="P21" s="52"/>
      <c r="Q21" s="52"/>
    </row>
    <row r="22" spans="1:17" ht="18.95" customHeight="1">
      <c r="A22" s="47" t="str">
        <f ca="1">'Invoeren ploeg'!$AW$6</f>
        <v>x</v>
      </c>
      <c r="B22" s="45" t="str">
        <f ca="1">'Invoeren ploeg'!$AT$6</f>
        <v>Eva Arkenaar</v>
      </c>
      <c r="C22" s="45">
        <f ca="1">'Invoeren ploeg'!$AU$6</f>
        <v>8100038</v>
      </c>
      <c r="E22" s="92">
        <f ca="1">'Invoeren ploeg'!$AD$6</f>
        <v>6.6</v>
      </c>
      <c r="F22" s="84">
        <f ca="1">'Invoeren ploeg'!$AE$6</f>
        <v>6.6</v>
      </c>
      <c r="G22" s="84">
        <f ca="1">'Invoeren ploeg'!$AF$6</f>
        <v>6.2</v>
      </c>
      <c r="H22" s="85">
        <f ca="1">'Invoeren ploeg'!$AG$6</f>
        <v>6.6</v>
      </c>
      <c r="I22" s="85">
        <f ca="1">'Invoeren ploeg'!$AH$6</f>
        <v>6.8</v>
      </c>
      <c r="J22" s="85"/>
      <c r="K22" s="85"/>
      <c r="L22" s="86">
        <f ca="1">'Invoeren ploeg'!$AJ$6</f>
        <v>33</v>
      </c>
      <c r="M22" s="40" t="s">
        <v>76</v>
      </c>
      <c r="N22" s="44" t="s">
        <v>4</v>
      </c>
      <c r="O22" s="44"/>
    </row>
    <row r="23" spans="1:17" ht="18.95" customHeight="1" thickBot="1">
      <c r="A23" s="47" t="str">
        <f ca="1">'Invoeren ploeg'!$BA$6</f>
        <v>x</v>
      </c>
      <c r="B23" s="45" t="str">
        <f ca="1">'Invoeren ploeg'!$AX$6</f>
        <v>Sabina Batist</v>
      </c>
      <c r="C23" s="45">
        <f ca="1">'Invoeren ploeg'!$AY$6</f>
        <v>8500128</v>
      </c>
      <c r="F23" s="54"/>
      <c r="G23" s="54"/>
      <c r="H23" s="55"/>
      <c r="I23" s="305" t="s">
        <v>75</v>
      </c>
      <c r="J23" s="306"/>
      <c r="K23" s="306"/>
      <c r="L23" s="87">
        <f ca="1">'Invoeren ploeg'!$AN$6</f>
        <v>2</v>
      </c>
      <c r="M23" s="41" t="s">
        <v>77</v>
      </c>
      <c r="N23" s="44"/>
      <c r="O23" s="44"/>
    </row>
    <row r="24" spans="1:17" ht="18.95" customHeight="1" thickTop="1">
      <c r="A24" s="47" t="str">
        <f ca="1">'Invoeren ploeg'!$BE$6</f>
        <v>x</v>
      </c>
      <c r="B24" s="45" t="str">
        <f ca="1">'Invoeren ploeg'!$BB$6</f>
        <v>Renske Batist</v>
      </c>
      <c r="C24" s="45">
        <f ca="1">'Invoeren ploeg'!$BC$6</f>
        <v>8500126</v>
      </c>
      <c r="F24" s="47"/>
      <c r="G24" s="47"/>
      <c r="H24" s="48"/>
      <c r="I24" s="286" t="s">
        <v>74</v>
      </c>
      <c r="J24" s="287"/>
      <c r="K24" s="287"/>
      <c r="L24" s="86">
        <f ca="1">'Invoeren ploeg'!$AO$6</f>
        <v>63</v>
      </c>
      <c r="M24" s="56"/>
      <c r="N24" s="50"/>
      <c r="O24" s="89">
        <f ca="1">'Invoeren ploeg'!$AQ$6</f>
        <v>0</v>
      </c>
      <c r="P24" s="42"/>
      <c r="Q24" s="56">
        <f ca="1">'Invoeren ploeg'!$K$6</f>
        <v>1</v>
      </c>
    </row>
    <row r="25" spans="1:17" ht="18.95" customHeight="1" thickBot="1">
      <c r="A25" s="47" t="str">
        <f ca="1">'Invoeren ploeg'!$BI$6</f>
        <v>x</v>
      </c>
      <c r="B25" s="45" t="str">
        <f ca="1">'Invoeren ploeg'!$BF$6</f>
        <v>Maaike Jong</v>
      </c>
      <c r="C25" s="45">
        <f ca="1">'Invoeren ploeg'!$BG$6</f>
        <v>8702020</v>
      </c>
      <c r="F25" s="47"/>
      <c r="G25" s="47"/>
      <c r="H25" s="48"/>
      <c r="I25" s="286"/>
      <c r="J25" s="287"/>
      <c r="K25" s="287"/>
      <c r="L25" s="88">
        <f ca="1">'Invoeren ploeg'!$H$6</f>
        <v>0</v>
      </c>
      <c r="M25" s="56"/>
      <c r="N25" s="50"/>
      <c r="O25" s="79">
        <f ca="1">'Invoeren ploeg'!$AR$6</f>
        <v>0</v>
      </c>
      <c r="P25" s="40" t="s">
        <v>76</v>
      </c>
      <c r="Q25" s="56" t="str">
        <f ca="1">'Invoeren ploeg'!$I$6</f>
        <v/>
      </c>
    </row>
    <row r="26" spans="1:17" ht="18.95" customHeight="1" thickTop="1">
      <c r="A26" s="47">
        <f ca="1">'Invoeren ploeg'!$BM$6</f>
        <v>0</v>
      </c>
      <c r="B26" s="45">
        <f ca="1">'Invoeren ploeg'!$BJ$6</f>
        <v>0</v>
      </c>
      <c r="C26" s="45">
        <f ca="1">'Invoeren ploeg'!$BK$6</f>
        <v>0</v>
      </c>
      <c r="F26" s="47"/>
      <c r="G26" s="47"/>
      <c r="H26" s="74">
        <f ca="1">'Invoeren ploeg'!$F$6</f>
        <v>0</v>
      </c>
      <c r="I26" s="286" t="s">
        <v>21</v>
      </c>
      <c r="J26" s="287"/>
      <c r="K26" s="287"/>
      <c r="L26" s="46"/>
      <c r="M26" s="56"/>
      <c r="N26" s="44"/>
      <c r="O26" s="138">
        <f ca="1">'Invoeren ploeg'!$C$6</f>
        <v>63</v>
      </c>
      <c r="Q26" s="80"/>
    </row>
    <row r="27" spans="1:17" ht="18.95" customHeight="1" thickBot="1">
      <c r="A27" s="47">
        <f ca="1">'Invoeren ploeg'!$BQ$6</f>
        <v>0</v>
      </c>
      <c r="B27" s="45">
        <f ca="1">'Invoeren ploeg'!$BN$6</f>
        <v>0</v>
      </c>
      <c r="C27" s="45">
        <f ca="1">'Invoeren ploeg'!$BO$6</f>
        <v>0</v>
      </c>
      <c r="F27" s="47"/>
      <c r="G27" s="47"/>
      <c r="H27" s="48"/>
      <c r="I27" s="58"/>
      <c r="J27" s="59"/>
      <c r="K27" s="59"/>
      <c r="L27" s="46"/>
      <c r="M27" s="56"/>
      <c r="N27" s="44"/>
      <c r="O27" s="51"/>
    </row>
    <row r="28" spans="1:17" ht="18.95" customHeight="1">
      <c r="A28" s="47">
        <f ca="1">'Invoeren ploeg'!$BU$6</f>
        <v>0</v>
      </c>
      <c r="B28" s="45">
        <f ca="1">'Invoeren ploeg'!$BR$6</f>
        <v>0</v>
      </c>
      <c r="C28" s="45">
        <f ca="1">'Invoeren ploeg'!$BS$6</f>
        <v>0</v>
      </c>
      <c r="D28" s="290" t="s">
        <v>62</v>
      </c>
      <c r="E28" s="298"/>
      <c r="F28" s="298"/>
      <c r="G28" s="295">
        <f ca="1">'Invoeren ploeg'!$CH$6</f>
        <v>0</v>
      </c>
      <c r="H28" s="296"/>
      <c r="I28" s="296"/>
      <c r="J28" s="296"/>
      <c r="K28" s="296"/>
      <c r="L28" s="296"/>
      <c r="M28" s="296"/>
      <c r="N28" s="297"/>
      <c r="O28" s="51"/>
    </row>
    <row r="29" spans="1:17" ht="18.95" customHeight="1" thickBot="1">
      <c r="A29" s="47">
        <f ca="1">'Invoeren ploeg'!$BY$6</f>
        <v>0</v>
      </c>
      <c r="B29" s="45">
        <f ca="1">'Invoeren ploeg'!$BV$6</f>
        <v>0</v>
      </c>
      <c r="C29" s="45">
        <f ca="1">'Invoeren ploeg'!$BW$6</f>
        <v>0</v>
      </c>
      <c r="D29" s="288" t="s">
        <v>63</v>
      </c>
      <c r="E29" s="299"/>
      <c r="F29" s="299"/>
      <c r="G29" s="292">
        <f ca="1">'Invoeren ploeg'!$CI$6</f>
        <v>0</v>
      </c>
      <c r="H29" s="293"/>
      <c r="I29" s="293"/>
      <c r="J29" s="293"/>
      <c r="K29" s="293"/>
      <c r="L29" s="293"/>
      <c r="M29" s="293"/>
      <c r="N29" s="294"/>
      <c r="O29" s="51"/>
    </row>
    <row r="30" spans="1:17" ht="18.95" customHeight="1">
      <c r="A30" s="47">
        <f ca="1">'Invoeren ploeg'!$CC$6</f>
        <v>0</v>
      </c>
      <c r="B30" s="45">
        <f ca="1">'Invoeren ploeg'!$BZ$6</f>
        <v>0</v>
      </c>
      <c r="C30" s="45">
        <f ca="1">'Invoeren ploeg'!$CA$6</f>
        <v>0</v>
      </c>
      <c r="D30" s="47">
        <f ca="1">'Invoeren ploeg'!CC17</f>
        <v>0</v>
      </c>
      <c r="F30" s="47"/>
      <c r="G30" s="47"/>
      <c r="H30" s="48"/>
      <c r="I30" s="58"/>
      <c r="J30" s="59"/>
      <c r="K30" s="59"/>
      <c r="L30" s="46"/>
      <c r="M30" s="56"/>
      <c r="N30" s="44"/>
      <c r="O30" s="51"/>
    </row>
    <row r="31" spans="1:17" ht="18.95" customHeight="1">
      <c r="A31" s="47">
        <f ca="1">'Invoeren ploeg'!$CG$6</f>
        <v>0</v>
      </c>
      <c r="B31" s="45">
        <f ca="1">'Invoeren ploeg'!$CD$6</f>
        <v>0</v>
      </c>
      <c r="C31" s="45">
        <f ca="1">'Invoeren ploeg'!$CE$6</f>
        <v>0</v>
      </c>
      <c r="D31" s="47">
        <f ca="1">'Invoeren ploeg'!CG17</f>
        <v>0</v>
      </c>
      <c r="F31" s="47"/>
      <c r="G31" s="47"/>
      <c r="H31" s="48"/>
      <c r="I31" s="58"/>
      <c r="J31" s="59"/>
      <c r="K31" s="59"/>
      <c r="L31" s="46"/>
      <c r="M31" s="56"/>
      <c r="N31" s="44"/>
      <c r="O31" s="51"/>
    </row>
    <row r="32" spans="1:17" ht="3" customHeight="1">
      <c r="B32" s="60"/>
      <c r="C32" s="60"/>
    </row>
    <row r="33" spans="1:19" ht="18.95" customHeight="1">
      <c r="A33" s="74">
        <f ca="1">'Invoeren ploeg'!$B$7</f>
        <v>1</v>
      </c>
      <c r="B33" s="75" t="str">
        <f ca="1">'Invoeren ploeg'!$D$7</f>
        <v>W.V.Z.</v>
      </c>
      <c r="C33" s="60"/>
      <c r="D33" s="47">
        <f ca="1">'Invoeren ploeg'!$E$7</f>
        <v>0</v>
      </c>
      <c r="E33" s="84">
        <f ca="1">'Invoeren ploeg'!$Q$7</f>
        <v>6.2</v>
      </c>
      <c r="F33" s="84">
        <f ca="1">'Invoeren ploeg'!$R$7</f>
        <v>5.8</v>
      </c>
      <c r="G33" s="84">
        <f ca="1">'Invoeren ploeg'!$S$7</f>
        <v>6.3</v>
      </c>
      <c r="H33" s="85">
        <f ca="1">'Invoeren ploeg'!$T$7</f>
        <v>6.2</v>
      </c>
      <c r="I33" s="85">
        <f ca="1">'Invoeren ploeg'!$U$7</f>
        <v>5.4</v>
      </c>
      <c r="J33" s="85"/>
      <c r="K33" s="85"/>
      <c r="L33" s="90">
        <f ca="1">'Invoeren ploeg'!$W$7</f>
        <v>30.332999999999998</v>
      </c>
      <c r="M33" s="42" t="s">
        <v>76</v>
      </c>
      <c r="N33" s="52" t="s">
        <v>9</v>
      </c>
      <c r="O33" s="52"/>
      <c r="P33" s="52"/>
      <c r="Q33" s="52"/>
    </row>
    <row r="34" spans="1:19" ht="18.95" customHeight="1">
      <c r="A34" s="47" t="str">
        <f ca="1">'Invoeren ploeg'!$AW$7</f>
        <v>x</v>
      </c>
      <c r="B34" s="45" t="str">
        <f ca="1">'Invoeren ploeg'!$AT$7</f>
        <v>Resi Bultena</v>
      </c>
      <c r="C34" s="45">
        <f ca="1">'Invoeren ploeg'!$AU$7</f>
        <v>8700688</v>
      </c>
      <c r="D34" s="73"/>
      <c r="E34" s="92">
        <f ca="1">'Invoeren ploeg'!$AD$7</f>
        <v>6</v>
      </c>
      <c r="F34" s="84">
        <f ca="1">'Invoeren ploeg'!$AE$7</f>
        <v>6.5</v>
      </c>
      <c r="G34" s="84">
        <f ca="1">'Invoeren ploeg'!$AF$7</f>
        <v>6.5</v>
      </c>
      <c r="H34" s="85">
        <f ca="1">'Invoeren ploeg'!$AG$7</f>
        <v>5.9</v>
      </c>
      <c r="I34" s="85">
        <f ca="1">'Invoeren ploeg'!$AH$7</f>
        <v>5.8</v>
      </c>
      <c r="J34" s="85"/>
      <c r="K34" s="85"/>
      <c r="L34" s="86">
        <f ca="1">'Invoeren ploeg'!$AJ$7</f>
        <v>30.667000000000002</v>
      </c>
      <c r="M34" s="40" t="s">
        <v>76</v>
      </c>
      <c r="N34" s="44" t="s">
        <v>4</v>
      </c>
      <c r="O34" s="44"/>
    </row>
    <row r="35" spans="1:19" ht="18.95" customHeight="1" thickBot="1">
      <c r="A35" s="47" t="str">
        <f ca="1">'Invoeren ploeg'!$BA$7</f>
        <v>x</v>
      </c>
      <c r="B35" s="45" t="str">
        <f ca="1">'Invoeren ploeg'!$AX$7</f>
        <v>Nicole Rooker</v>
      </c>
      <c r="C35" s="45">
        <f ca="1">'Invoeren ploeg'!$AY$7</f>
        <v>8703454</v>
      </c>
      <c r="D35" s="47"/>
      <c r="F35" s="54"/>
      <c r="G35" s="54"/>
      <c r="H35" s="55"/>
      <c r="I35" s="305" t="s">
        <v>75</v>
      </c>
      <c r="J35" s="306"/>
      <c r="K35" s="306"/>
      <c r="L35" s="87">
        <f ca="1">'Invoeren ploeg'!$AN$7</f>
        <v>2</v>
      </c>
      <c r="M35" s="41" t="s">
        <v>77</v>
      </c>
      <c r="N35" s="44"/>
      <c r="O35" s="44"/>
    </row>
    <row r="36" spans="1:19" ht="18.95" customHeight="1" thickTop="1">
      <c r="A36" s="47" t="str">
        <f ca="1">'Invoeren ploeg'!$BE$7</f>
        <v>x</v>
      </c>
      <c r="B36" s="45" t="str">
        <f ca="1">'Invoeren ploeg'!$BB$7</f>
        <v>Denise Linkerhof</v>
      </c>
      <c r="C36" s="45">
        <f ca="1">'Invoeren ploeg'!$BC$7</f>
        <v>8605122</v>
      </c>
      <c r="D36" s="47"/>
      <c r="F36" s="47"/>
      <c r="G36" s="47"/>
      <c r="H36" s="48"/>
      <c r="I36" s="286" t="s">
        <v>74</v>
      </c>
      <c r="J36" s="287"/>
      <c r="K36" s="287"/>
      <c r="L36" s="86">
        <f ca="1">'Invoeren ploeg'!$AO$7</f>
        <v>59</v>
      </c>
      <c r="M36" s="56"/>
      <c r="N36" s="50"/>
      <c r="O36" s="89">
        <f ca="1">'Invoeren ploeg'!$AQ$7</f>
        <v>0</v>
      </c>
      <c r="P36" s="42"/>
      <c r="Q36" s="56">
        <f ca="1">'Invoeren ploeg'!$K$7</f>
        <v>3</v>
      </c>
    </row>
    <row r="37" spans="1:19" ht="18.95" customHeight="1" thickBot="1">
      <c r="A37" s="47" t="str">
        <f ca="1">'Invoeren ploeg'!$BI$7</f>
        <v>x</v>
      </c>
      <c r="B37" s="45" t="str">
        <f ca="1">'Invoeren ploeg'!$BF$7</f>
        <v>Marielle van Egmond</v>
      </c>
      <c r="C37" s="45">
        <f ca="1">'Invoeren ploeg'!$BG$7</f>
        <v>8901072</v>
      </c>
      <c r="D37" s="47"/>
      <c r="F37" s="47"/>
      <c r="G37" s="47"/>
      <c r="H37" s="48"/>
      <c r="I37" s="286"/>
      <c r="J37" s="287"/>
      <c r="K37" s="287"/>
      <c r="L37" s="88">
        <f ca="1">'Invoeren ploeg'!$H$7</f>
        <v>0</v>
      </c>
      <c r="M37" s="56"/>
      <c r="N37" s="50"/>
      <c r="O37" s="79">
        <f ca="1">'Invoeren ploeg'!$AR$7</f>
        <v>0</v>
      </c>
      <c r="P37" s="40" t="s">
        <v>76</v>
      </c>
      <c r="Q37" s="56" t="str">
        <f ca="1">'Invoeren ploeg'!$I$7</f>
        <v/>
      </c>
    </row>
    <row r="38" spans="1:19" ht="18.95" customHeight="1" thickTop="1">
      <c r="A38" s="47" t="str">
        <f ca="1">'Invoeren ploeg'!$BM$7</f>
        <v>x</v>
      </c>
      <c r="B38" s="45" t="str">
        <f ca="1">'Invoeren ploeg'!$BJ$7</f>
        <v>Marisya van Gemert</v>
      </c>
      <c r="C38" s="45">
        <f ca="1">'Invoeren ploeg'!$BK$7</f>
        <v>8705818</v>
      </c>
      <c r="D38" s="47"/>
      <c r="F38" s="47"/>
      <c r="G38" s="47"/>
      <c r="H38" s="74">
        <f ca="1">'Invoeren ploeg'!$F$7</f>
        <v>0</v>
      </c>
      <c r="I38" s="286" t="s">
        <v>21</v>
      </c>
      <c r="J38" s="287"/>
      <c r="K38" s="287"/>
      <c r="L38" s="46"/>
      <c r="M38" s="56"/>
      <c r="N38" s="44"/>
      <c r="O38" s="138">
        <f ca="1">'Invoeren ploeg'!$C$7</f>
        <v>59</v>
      </c>
      <c r="Q38" s="80"/>
    </row>
    <row r="39" spans="1:19" ht="18.95" customHeight="1" thickBot="1">
      <c r="A39" s="47" t="str">
        <f ca="1">'Invoeren ploeg'!$BQ$7</f>
        <v>x</v>
      </c>
      <c r="B39" s="45" t="str">
        <f ca="1">'Invoeren ploeg'!$BN$7</f>
        <v>Linda Smits</v>
      </c>
      <c r="C39" s="45">
        <f ca="1">'Invoeren ploeg'!$BO$7</f>
        <v>8605124</v>
      </c>
      <c r="D39" s="47"/>
      <c r="F39" s="47"/>
      <c r="G39" s="47"/>
      <c r="H39" s="48"/>
      <c r="I39" s="58"/>
      <c r="J39" s="59"/>
      <c r="K39" s="59"/>
      <c r="L39" s="46"/>
      <c r="M39" s="56"/>
      <c r="N39" s="44"/>
      <c r="O39" s="51"/>
    </row>
    <row r="40" spans="1:19" ht="18.95" customHeight="1">
      <c r="A40" s="47">
        <f ca="1">'Invoeren ploeg'!$BU$7</f>
        <v>0</v>
      </c>
      <c r="B40" s="45">
        <f ca="1">'Invoeren ploeg'!$BR$7</f>
        <v>0</v>
      </c>
      <c r="C40" s="45">
        <f ca="1">'Invoeren ploeg'!$BS$7</f>
        <v>0</v>
      </c>
      <c r="D40" s="290" t="s">
        <v>62</v>
      </c>
      <c r="E40" s="298"/>
      <c r="F40" s="298"/>
      <c r="G40" s="295" t="str">
        <f ca="1">'Invoeren ploeg'!$CH$7</f>
        <v>Basement Jaxx</v>
      </c>
      <c r="H40" s="296"/>
      <c r="I40" s="296"/>
      <c r="J40" s="296"/>
      <c r="K40" s="296"/>
      <c r="L40" s="296"/>
      <c r="M40" s="296"/>
      <c r="N40" s="297"/>
      <c r="O40" s="51"/>
    </row>
    <row r="41" spans="1:19" ht="18.95" customHeight="1" thickBot="1">
      <c r="A41" s="47">
        <f ca="1">'Invoeren ploeg'!$BY$7</f>
        <v>0</v>
      </c>
      <c r="B41" s="45">
        <f ca="1">'Invoeren ploeg'!$BV$7</f>
        <v>0</v>
      </c>
      <c r="C41" s="45">
        <f ca="1">'Invoeren ploeg'!$BW$7</f>
        <v>0</v>
      </c>
      <c r="D41" s="288" t="s">
        <v>63</v>
      </c>
      <c r="E41" s="299"/>
      <c r="F41" s="299"/>
      <c r="G41" s="292" t="str">
        <f ca="1">'Invoeren ploeg'!$CI$7</f>
        <v>WVZ Masters</v>
      </c>
      <c r="H41" s="293"/>
      <c r="I41" s="293"/>
      <c r="J41" s="293"/>
      <c r="K41" s="293"/>
      <c r="L41" s="293"/>
      <c r="M41" s="293"/>
      <c r="N41" s="294"/>
      <c r="O41" s="51"/>
    </row>
    <row r="42" spans="1:19" ht="18.95" customHeight="1">
      <c r="A42" s="47">
        <f ca="1">'Invoeren ploeg'!$CC$7</f>
        <v>0</v>
      </c>
      <c r="B42" s="45">
        <f ca="1">'Invoeren ploeg'!$BZ$7</f>
        <v>0</v>
      </c>
      <c r="C42" s="45">
        <f ca="1">'Invoeren ploeg'!$CA$7</f>
        <v>0</v>
      </c>
      <c r="D42" s="47"/>
      <c r="F42" s="47"/>
      <c r="G42" s="47"/>
      <c r="H42" s="48"/>
      <c r="I42" s="58"/>
      <c r="J42" s="59"/>
      <c r="K42" s="59"/>
      <c r="L42" s="46"/>
      <c r="M42" s="56"/>
      <c r="N42" s="44"/>
      <c r="O42" s="51"/>
    </row>
    <row r="43" spans="1:19" ht="18.95" customHeight="1">
      <c r="A43" s="47">
        <f ca="1">'Invoeren ploeg'!$CG$7</f>
        <v>0</v>
      </c>
      <c r="B43" s="45">
        <f ca="1">'Invoeren ploeg'!$CD$7</f>
        <v>0</v>
      </c>
      <c r="C43" s="45">
        <f ca="1">'Invoeren ploeg'!$CE$7</f>
        <v>0</v>
      </c>
      <c r="D43" s="47"/>
      <c r="F43" s="47"/>
      <c r="G43" s="47"/>
      <c r="H43" s="48"/>
      <c r="I43" s="58"/>
      <c r="J43" s="59"/>
      <c r="K43" s="59"/>
      <c r="L43" s="46"/>
      <c r="M43" s="56"/>
      <c r="N43" s="44"/>
      <c r="O43" s="51"/>
    </row>
    <row r="44" spans="1:19" ht="3" customHeight="1"/>
    <row r="45" spans="1:19" ht="18.95" customHeight="1">
      <c r="A45" s="74">
        <f ca="1">'Invoeren ploeg'!$B$8</f>
        <v>1</v>
      </c>
      <c r="B45" s="75" t="str">
        <f ca="1">'Invoeren ploeg'!$D$8</f>
        <v>ZV Westland Dijkglas</v>
      </c>
      <c r="C45" s="60"/>
      <c r="D45" s="47">
        <f ca="1">'Invoeren ploeg'!$E$8</f>
        <v>0</v>
      </c>
      <c r="E45" s="84">
        <f ca="1">'Invoeren ploeg'!$Q$8</f>
        <v>5.7</v>
      </c>
      <c r="F45" s="84">
        <f ca="1">'Invoeren ploeg'!$R$8</f>
        <v>5.3</v>
      </c>
      <c r="G45" s="84">
        <f ca="1">'Invoeren ploeg'!$S$8</f>
        <v>6</v>
      </c>
      <c r="H45" s="85">
        <f ca="1">'Invoeren ploeg'!$T$8</f>
        <v>6.2</v>
      </c>
      <c r="I45" s="85">
        <f ca="1">'Invoeren ploeg'!$U$8</f>
        <v>6</v>
      </c>
      <c r="J45" s="85"/>
      <c r="K45" s="85"/>
      <c r="L45" s="106">
        <f ca="1">'Invoeren ploeg'!$W$8</f>
        <v>29.5</v>
      </c>
      <c r="M45" s="42" t="s">
        <v>76</v>
      </c>
      <c r="N45" s="52" t="s">
        <v>9</v>
      </c>
      <c r="O45" s="52"/>
      <c r="P45" s="52"/>
      <c r="Q45" s="52"/>
      <c r="R45" s="60"/>
      <c r="S45" s="60"/>
    </row>
    <row r="46" spans="1:19" ht="18.95" customHeight="1">
      <c r="A46" s="47" t="str">
        <f ca="1">'Invoeren ploeg'!$AW$8</f>
        <v>x</v>
      </c>
      <c r="B46" s="45" t="str">
        <f ca="1">'Invoeren ploeg'!$AT$8</f>
        <v>Jose Prins-Ales</v>
      </c>
      <c r="C46" s="45">
        <f ca="1">'Invoeren ploeg'!$AU$8</f>
        <v>7100690</v>
      </c>
      <c r="D46" s="47"/>
      <c r="E46" s="92">
        <f ca="1">'Invoeren ploeg'!$AD$8</f>
        <v>5.7</v>
      </c>
      <c r="F46" s="84">
        <f ca="1">'Invoeren ploeg'!$AE$8</f>
        <v>5.7</v>
      </c>
      <c r="G46" s="84">
        <f ca="1">'Invoeren ploeg'!$AF$8</f>
        <v>6.2</v>
      </c>
      <c r="H46" s="85">
        <f ca="1">'Invoeren ploeg'!$AG$8</f>
        <v>6</v>
      </c>
      <c r="I46" s="85">
        <f ca="1">'Invoeren ploeg'!$AH$8</f>
        <v>6.3</v>
      </c>
      <c r="J46" s="85"/>
      <c r="K46" s="85"/>
      <c r="L46" s="106">
        <f ca="1">'Invoeren ploeg'!$AJ$8</f>
        <v>29.832999999999998</v>
      </c>
      <c r="M46" s="99" t="s">
        <v>76</v>
      </c>
      <c r="N46" s="52" t="s">
        <v>4</v>
      </c>
      <c r="O46" s="52"/>
      <c r="P46" s="60"/>
      <c r="Q46" s="60"/>
      <c r="R46" s="60"/>
      <c r="S46" s="60"/>
    </row>
    <row r="47" spans="1:19" ht="18.95" customHeight="1" thickBot="1">
      <c r="A47" s="47" t="str">
        <f ca="1">'Invoeren ploeg'!$BA$8</f>
        <v>x</v>
      </c>
      <c r="B47" s="45" t="str">
        <f ca="1">'Invoeren ploeg'!$AX$8</f>
        <v>Judith vd Knaap</v>
      </c>
      <c r="C47" s="45">
        <f ca="1">'Invoeren ploeg'!$AY$8</f>
        <v>7100328</v>
      </c>
      <c r="D47" s="47"/>
      <c r="E47" s="52"/>
      <c r="F47" s="47"/>
      <c r="G47" s="47"/>
      <c r="H47" s="48"/>
      <c r="I47" s="286" t="s">
        <v>75</v>
      </c>
      <c r="J47" s="287"/>
      <c r="K47" s="287"/>
      <c r="L47" s="87">
        <f ca="1">'Invoeren ploeg'!$AN$8</f>
        <v>1</v>
      </c>
      <c r="M47" s="42" t="s">
        <v>77</v>
      </c>
      <c r="N47" s="52"/>
      <c r="O47" s="52"/>
      <c r="P47" s="60"/>
      <c r="Q47" s="60"/>
      <c r="R47" s="60"/>
      <c r="S47" s="60"/>
    </row>
    <row r="48" spans="1:19" ht="18.95" customHeight="1" thickTop="1">
      <c r="A48" s="47" t="str">
        <f ca="1">'Invoeren ploeg'!$BE$8</f>
        <v>x</v>
      </c>
      <c r="B48" s="45" t="str">
        <f ca="1">'Invoeren ploeg'!$BB$8</f>
        <v>Bernice Damen</v>
      </c>
      <c r="C48" s="45">
        <f ca="1">'Invoeren ploeg'!$BC$8</f>
        <v>7200812</v>
      </c>
      <c r="D48" s="47"/>
      <c r="E48" s="52"/>
      <c r="F48" s="47"/>
      <c r="G48" s="47"/>
      <c r="H48" s="48"/>
      <c r="I48" s="286" t="s">
        <v>74</v>
      </c>
      <c r="J48" s="287"/>
      <c r="K48" s="287"/>
      <c r="L48" s="106">
        <f ca="1">'Invoeren ploeg'!$AO$8</f>
        <v>58.332999999999998</v>
      </c>
      <c r="M48" s="100"/>
      <c r="N48" s="101"/>
      <c r="O48" s="89">
        <f ca="1">'Invoeren ploeg'!$AQ$8</f>
        <v>0</v>
      </c>
      <c r="P48" s="42"/>
      <c r="Q48" s="100">
        <f ca="1">'Invoeren ploeg'!$K$8</f>
        <v>4</v>
      </c>
      <c r="R48" s="60"/>
      <c r="S48" s="60"/>
    </row>
    <row r="49" spans="1:19" ht="18.95" customHeight="1" thickBot="1">
      <c r="A49" s="47" t="str">
        <f ca="1">'Invoeren ploeg'!$BI$8</f>
        <v>x</v>
      </c>
      <c r="B49" s="45" t="str">
        <f ca="1">'Invoeren ploeg'!$BF$8</f>
        <v>Brenda vd Laar-Schulte</v>
      </c>
      <c r="C49" s="45">
        <f ca="1">'Invoeren ploeg'!$BG$8</f>
        <v>7300664</v>
      </c>
      <c r="D49" s="47"/>
      <c r="E49" s="52"/>
      <c r="F49" s="47"/>
      <c r="G49" s="47"/>
      <c r="H49" s="48"/>
      <c r="I49" s="286"/>
      <c r="J49" s="287"/>
      <c r="K49" s="287"/>
      <c r="L49" s="108">
        <f ca="1">'Invoeren ploeg'!$H$8</f>
        <v>0</v>
      </c>
      <c r="M49" s="100"/>
      <c r="N49" s="101"/>
      <c r="O49" s="79">
        <f ca="1">'Invoeren ploeg'!$AR$8</f>
        <v>0</v>
      </c>
      <c r="P49" s="99" t="s">
        <v>76</v>
      </c>
      <c r="Q49" s="100" t="str">
        <f ca="1">'Invoeren ploeg'!$I$8</f>
        <v/>
      </c>
      <c r="R49" s="60"/>
      <c r="S49" s="60"/>
    </row>
    <row r="50" spans="1:19" ht="18.95" customHeight="1" thickTop="1">
      <c r="A50" s="47" t="str">
        <f ca="1">'Invoeren ploeg'!$BM$8</f>
        <v>x</v>
      </c>
      <c r="B50" s="45" t="str">
        <f ca="1">'Invoeren ploeg'!$BJ$8</f>
        <v>Rianna van der Sar</v>
      </c>
      <c r="C50" s="45">
        <f ca="1">'Invoeren ploeg'!$BK$8</f>
        <v>7901360</v>
      </c>
      <c r="D50" s="47"/>
      <c r="E50" s="52"/>
      <c r="F50" s="47"/>
      <c r="G50" s="47"/>
      <c r="H50" s="74">
        <f ca="1">'Invoeren ploeg'!$F$7</f>
        <v>0</v>
      </c>
      <c r="I50" s="286" t="s">
        <v>21</v>
      </c>
      <c r="J50" s="287"/>
      <c r="K50" s="287"/>
      <c r="L50" s="57"/>
      <c r="M50" s="100"/>
      <c r="N50" s="52"/>
      <c r="O50" s="139">
        <f ca="1">'Invoeren ploeg'!$C$8</f>
        <v>58.332999999999998</v>
      </c>
      <c r="P50" s="60"/>
      <c r="Q50" s="103"/>
      <c r="R50" s="60"/>
      <c r="S50" s="60"/>
    </row>
    <row r="51" spans="1:19" ht="18.95" customHeight="1" thickBot="1">
      <c r="A51" s="47" t="str">
        <f ca="1">'Invoeren ploeg'!$BQ$8</f>
        <v>x</v>
      </c>
      <c r="B51" s="45" t="str">
        <f ca="1">'Invoeren ploeg'!$BN$8</f>
        <v>Jolanda Bouman-Zeestraten</v>
      </c>
      <c r="C51" s="45">
        <f ca="1">'Invoeren ploeg'!$BO$8</f>
        <v>7901182</v>
      </c>
      <c r="D51" s="47"/>
      <c r="E51" s="52"/>
      <c r="F51" s="47"/>
      <c r="G51" s="47"/>
      <c r="H51" s="48"/>
      <c r="I51" s="58"/>
      <c r="J51" s="59"/>
      <c r="K51" s="59"/>
      <c r="L51" s="57"/>
      <c r="M51" s="100"/>
      <c r="N51" s="52"/>
      <c r="O51" s="102"/>
      <c r="P51" s="60"/>
      <c r="Q51" s="60"/>
      <c r="R51" s="60"/>
      <c r="S51" s="60"/>
    </row>
    <row r="52" spans="1:19" ht="18.95" customHeight="1">
      <c r="A52" s="47">
        <f ca="1">'Invoeren ploeg'!$BU$8</f>
        <v>0</v>
      </c>
      <c r="B52" s="45">
        <f ca="1">'Invoeren ploeg'!$BR$8</f>
        <v>0</v>
      </c>
      <c r="C52" s="45">
        <f ca="1">'Invoeren ploeg'!$BS$8</f>
        <v>0</v>
      </c>
      <c r="D52" s="290" t="s">
        <v>62</v>
      </c>
      <c r="E52" s="291"/>
      <c r="F52" s="291"/>
      <c r="G52" s="295" t="str">
        <f ca="1">'Invoeren ploeg'!$CH$8</f>
        <v>Dance Macabre</v>
      </c>
      <c r="H52" s="296"/>
      <c r="I52" s="296"/>
      <c r="J52" s="296"/>
      <c r="K52" s="296"/>
      <c r="L52" s="296"/>
      <c r="M52" s="296"/>
      <c r="N52" s="297"/>
      <c r="O52" s="102"/>
      <c r="P52" s="60"/>
      <c r="Q52" s="60"/>
      <c r="R52" s="60"/>
      <c r="S52" s="60"/>
    </row>
    <row r="53" spans="1:19" ht="18.95" customHeight="1" thickBot="1">
      <c r="A53" s="47">
        <f ca="1">'Invoeren ploeg'!$BY$8</f>
        <v>0</v>
      </c>
      <c r="B53" s="45">
        <f ca="1">'Invoeren ploeg'!$BV$8</f>
        <v>0</v>
      </c>
      <c r="C53" s="45">
        <f ca="1">'Invoeren ploeg'!$BW$8</f>
        <v>0</v>
      </c>
      <c r="D53" s="288" t="s">
        <v>63</v>
      </c>
      <c r="E53" s="289"/>
      <c r="F53" s="289"/>
      <c r="G53" s="292" t="str">
        <f ca="1">'Invoeren ploeg'!$CI$8</f>
        <v>Joke Mieke en Linda</v>
      </c>
      <c r="H53" s="293"/>
      <c r="I53" s="293"/>
      <c r="J53" s="293"/>
      <c r="K53" s="293"/>
      <c r="L53" s="293"/>
      <c r="M53" s="293"/>
      <c r="N53" s="294"/>
      <c r="O53" s="102"/>
      <c r="P53" s="60"/>
      <c r="Q53" s="60"/>
      <c r="R53" s="60"/>
      <c r="S53" s="60"/>
    </row>
    <row r="54" spans="1:19" ht="18.95" customHeight="1">
      <c r="A54" s="47">
        <f ca="1">'Invoeren ploeg'!$CC$8</f>
        <v>0</v>
      </c>
      <c r="B54" s="45">
        <f ca="1">'Invoeren ploeg'!$BZ$8</f>
        <v>0</v>
      </c>
      <c r="C54" s="45">
        <f ca="1">'Invoeren ploeg'!$CA$8</f>
        <v>0</v>
      </c>
      <c r="D54" s="47"/>
      <c r="E54" s="52"/>
      <c r="F54" s="47"/>
      <c r="G54" s="47"/>
      <c r="H54" s="48"/>
      <c r="I54" s="58"/>
      <c r="J54" s="59"/>
      <c r="K54" s="59"/>
      <c r="L54" s="57"/>
      <c r="M54" s="100"/>
      <c r="N54" s="52"/>
      <c r="O54" s="102"/>
      <c r="P54" s="60"/>
      <c r="Q54" s="60"/>
      <c r="R54" s="60"/>
      <c r="S54" s="60"/>
    </row>
    <row r="55" spans="1:19" ht="18.95" customHeight="1">
      <c r="A55" s="47">
        <f ca="1">'Invoeren ploeg'!$CG$8</f>
        <v>0</v>
      </c>
      <c r="B55" s="45">
        <f ca="1">'Invoeren ploeg'!$CD$8</f>
        <v>0</v>
      </c>
      <c r="C55" s="45">
        <f ca="1">'Invoeren ploeg'!$CE$8</f>
        <v>0</v>
      </c>
      <c r="D55" s="47"/>
      <c r="E55" s="52"/>
      <c r="F55" s="47"/>
      <c r="G55" s="47"/>
      <c r="H55" s="48"/>
      <c r="I55" s="58"/>
      <c r="J55" s="59"/>
      <c r="K55" s="59"/>
      <c r="L55" s="57"/>
      <c r="M55" s="100"/>
      <c r="N55" s="52"/>
      <c r="O55" s="102"/>
      <c r="P55" s="60"/>
      <c r="Q55" s="60"/>
      <c r="R55" s="60"/>
      <c r="S55" s="60"/>
    </row>
    <row r="56" spans="1:19" ht="3" customHeight="1">
      <c r="A56" s="60"/>
      <c r="B56" s="60"/>
      <c r="C56" s="60"/>
      <c r="D56" s="52"/>
      <c r="E56" s="52"/>
      <c r="F56" s="52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</row>
    <row r="57" spans="1:19" ht="20.100000000000001" customHeight="1">
      <c r="A57" s="74">
        <f ca="1">'Invoeren ploeg'!$B$9</f>
        <v>1</v>
      </c>
      <c r="B57" s="75" t="str">
        <f ca="1">'Invoeren ploeg'!$D$9</f>
        <v>Heistse zwemclub Arduas</v>
      </c>
      <c r="C57" s="60"/>
      <c r="D57" s="47">
        <f ca="1">'Invoeren ploeg'!$E$9</f>
        <v>0</v>
      </c>
      <c r="E57" s="84">
        <f ca="1">'Invoeren ploeg'!$Q$9</f>
        <v>5.6</v>
      </c>
      <c r="F57" s="84">
        <f ca="1">'Invoeren ploeg'!$R$9</f>
        <v>6.8</v>
      </c>
      <c r="G57" s="84">
        <f ca="1">'Invoeren ploeg'!$S$9</f>
        <v>6.1</v>
      </c>
      <c r="H57" s="85">
        <f ca="1">'Invoeren ploeg'!$T$9</f>
        <v>5.7</v>
      </c>
      <c r="I57" s="85">
        <f ca="1">'Invoeren ploeg'!$U$9</f>
        <v>5.8</v>
      </c>
      <c r="J57" s="85"/>
      <c r="K57" s="85"/>
      <c r="L57" s="106">
        <f ca="1">'Invoeren ploeg'!$W$9</f>
        <v>29.332999999999998</v>
      </c>
      <c r="M57" s="42" t="s">
        <v>76</v>
      </c>
      <c r="N57" s="52" t="s">
        <v>9</v>
      </c>
      <c r="O57" s="52"/>
      <c r="P57" s="52"/>
      <c r="Q57" s="52"/>
      <c r="R57" s="60"/>
      <c r="S57" s="60"/>
    </row>
    <row r="58" spans="1:19" ht="20.100000000000001" customHeight="1">
      <c r="A58" s="47" t="str">
        <f ca="1">'Invoeren ploeg'!$AW$9</f>
        <v>x</v>
      </c>
      <c r="B58" s="45" t="str">
        <f ca="1">'Invoeren ploeg'!$AT$9</f>
        <v>Dorien Ooms</v>
      </c>
      <c r="C58" s="45" t="str">
        <f ca="1">'Invoeren ploeg'!$AU$9</f>
        <v>HZA004/89</v>
      </c>
      <c r="D58" s="47"/>
      <c r="E58" s="92">
        <f ca="1">'Invoeren ploeg'!$AD$9</f>
        <v>5.8</v>
      </c>
      <c r="F58" s="84">
        <f ca="1">'Invoeren ploeg'!$AE$9</f>
        <v>7.5</v>
      </c>
      <c r="G58" s="84">
        <f ca="1">'Invoeren ploeg'!$AF$9</f>
        <v>6.4</v>
      </c>
      <c r="H58" s="85">
        <f ca="1">'Invoeren ploeg'!$AG$9</f>
        <v>5.8</v>
      </c>
      <c r="I58" s="85">
        <f ca="1">'Invoeren ploeg'!$AH$9</f>
        <v>6</v>
      </c>
      <c r="J58" s="85"/>
      <c r="K58" s="85"/>
      <c r="L58" s="106">
        <f ca="1">'Invoeren ploeg'!$AJ$9</f>
        <v>30.332999999999998</v>
      </c>
      <c r="M58" s="99" t="s">
        <v>76</v>
      </c>
      <c r="N58" s="52" t="s">
        <v>4</v>
      </c>
      <c r="O58" s="52"/>
      <c r="P58" s="60"/>
      <c r="Q58" s="60"/>
      <c r="R58" s="60"/>
      <c r="S58" s="60"/>
    </row>
    <row r="59" spans="1:19" ht="20.100000000000001" customHeight="1" thickBot="1">
      <c r="A59" s="47" t="str">
        <f ca="1">'Invoeren ploeg'!$BA$9</f>
        <v>x</v>
      </c>
      <c r="B59" s="45" t="str">
        <f ca="1">'Invoeren ploeg'!$AX$9</f>
        <v>Katrien Ooms</v>
      </c>
      <c r="C59" s="45" t="str">
        <f ca="1">'Invoeren ploeg'!$AY$9</f>
        <v>HZA063/84</v>
      </c>
      <c r="D59" s="47"/>
      <c r="E59" s="52"/>
      <c r="F59" s="47"/>
      <c r="G59" s="47"/>
      <c r="H59" s="48"/>
      <c r="I59" s="286" t="s">
        <v>75</v>
      </c>
      <c r="J59" s="287"/>
      <c r="K59" s="287"/>
      <c r="L59" s="87">
        <f ca="1">'Invoeren ploeg'!$AN$9</f>
        <v>3</v>
      </c>
      <c r="M59" s="42" t="s">
        <v>77</v>
      </c>
      <c r="N59" s="52"/>
      <c r="O59" s="52"/>
      <c r="P59" s="60"/>
      <c r="Q59" s="60"/>
      <c r="R59" s="60"/>
      <c r="S59" s="60"/>
    </row>
    <row r="60" spans="1:19" ht="20.100000000000001" customHeight="1" thickTop="1">
      <c r="A60" s="47" t="str">
        <f ca="1">'Invoeren ploeg'!$BE$9</f>
        <v>x</v>
      </c>
      <c r="B60" s="45" t="str">
        <f ca="1">'Invoeren ploeg'!$BB$9</f>
        <v>Babette Forsyth</v>
      </c>
      <c r="C60" s="45" t="str">
        <f ca="1">'Invoeren ploeg'!$BC$9</f>
        <v>HZA023/67</v>
      </c>
      <c r="D60" s="47"/>
      <c r="E60" s="52"/>
      <c r="F60" s="47"/>
      <c r="G60" s="47"/>
      <c r="H60" s="48"/>
      <c r="I60" s="286" t="s">
        <v>74</v>
      </c>
      <c r="J60" s="287"/>
      <c r="K60" s="287"/>
      <c r="L60" s="106">
        <f ca="1">'Invoeren ploeg'!$AO$9</f>
        <v>56.665999999999997</v>
      </c>
      <c r="M60" s="100"/>
      <c r="N60" s="101"/>
      <c r="O60" s="89">
        <f ca="1">'Invoeren ploeg'!$AQ$9</f>
        <v>0</v>
      </c>
      <c r="P60" s="42"/>
      <c r="Q60" s="100">
        <f ca="1">'Invoeren ploeg'!$K$9</f>
        <v>5</v>
      </c>
      <c r="R60" s="60"/>
      <c r="S60" s="60"/>
    </row>
    <row r="61" spans="1:19" ht="20.100000000000001" customHeight="1" thickBot="1">
      <c r="A61" s="47" t="str">
        <f ca="1">'Invoeren ploeg'!$BI$9</f>
        <v>x</v>
      </c>
      <c r="B61" s="45" t="str">
        <f ca="1">'Invoeren ploeg'!$BF$9</f>
        <v>Alex Baes</v>
      </c>
      <c r="C61" s="45" t="str">
        <f ca="1">'Invoeren ploeg'!$BG$9</f>
        <v>HZA163/63</v>
      </c>
      <c r="D61" s="47"/>
      <c r="E61" s="52"/>
      <c r="F61" s="47"/>
      <c r="G61" s="47"/>
      <c r="H61" s="48"/>
      <c r="I61" s="286"/>
      <c r="J61" s="287"/>
      <c r="K61" s="287"/>
      <c r="L61" s="108">
        <f ca="1">'Invoeren ploeg'!$H$9</f>
        <v>0</v>
      </c>
      <c r="M61" s="100"/>
      <c r="N61" s="101"/>
      <c r="O61" s="79">
        <f ca="1">'Invoeren ploeg'!$AR$9</f>
        <v>0</v>
      </c>
      <c r="P61" s="99" t="s">
        <v>76</v>
      </c>
      <c r="Q61" s="100" t="str">
        <f ca="1">'Invoeren ploeg'!$I$9</f>
        <v/>
      </c>
      <c r="R61" s="60"/>
      <c r="S61" s="60"/>
    </row>
    <row r="62" spans="1:19" ht="20.100000000000001" customHeight="1" thickTop="1">
      <c r="A62" s="47">
        <f ca="1">'Invoeren ploeg'!$BM$9</f>
        <v>0</v>
      </c>
      <c r="B62" s="45">
        <f ca="1">'Invoeren ploeg'!$BJ$9</f>
        <v>0</v>
      </c>
      <c r="C62" s="45">
        <f ca="1">'Invoeren ploeg'!$BK$9</f>
        <v>0</v>
      </c>
      <c r="D62" s="47"/>
      <c r="E62" s="52"/>
      <c r="F62" s="47"/>
      <c r="G62" s="47"/>
      <c r="H62" s="74">
        <f ca="1">'Invoeren ploeg'!$F$7</f>
        <v>0</v>
      </c>
      <c r="I62" s="286" t="s">
        <v>21</v>
      </c>
      <c r="J62" s="287"/>
      <c r="K62" s="287"/>
      <c r="L62" s="57"/>
      <c r="M62" s="100"/>
      <c r="N62" s="52"/>
      <c r="O62" s="139">
        <f ca="1">'Invoeren ploeg'!$C$9</f>
        <v>56.665999999999997</v>
      </c>
      <c r="P62" s="60"/>
      <c r="Q62" s="103"/>
      <c r="R62" s="60"/>
      <c r="S62" s="60"/>
    </row>
    <row r="63" spans="1:19" ht="20.100000000000001" customHeight="1" thickBot="1">
      <c r="A63" s="47">
        <f ca="1">'Invoeren ploeg'!$BQ$9</f>
        <v>0</v>
      </c>
      <c r="B63" s="45">
        <f ca="1">'Invoeren ploeg'!$BN$9</f>
        <v>0</v>
      </c>
      <c r="C63" s="45">
        <f ca="1">'Invoeren ploeg'!$BO$9</f>
        <v>0</v>
      </c>
      <c r="D63" s="47"/>
      <c r="E63" s="52"/>
      <c r="F63" s="47"/>
      <c r="G63" s="47"/>
      <c r="H63" s="48"/>
      <c r="I63" s="58"/>
      <c r="J63" s="59"/>
      <c r="K63" s="59"/>
      <c r="L63" s="57"/>
      <c r="M63" s="100"/>
      <c r="N63" s="52"/>
      <c r="O63" s="102"/>
      <c r="P63" s="60"/>
      <c r="Q63" s="60"/>
      <c r="R63" s="60"/>
      <c r="S63" s="60"/>
    </row>
    <row r="64" spans="1:19" ht="20.100000000000001" customHeight="1">
      <c r="A64" s="47">
        <f ca="1">'Invoeren ploeg'!$BU$9</f>
        <v>0</v>
      </c>
      <c r="B64" s="45">
        <f ca="1">'Invoeren ploeg'!$BR$9</f>
        <v>0</v>
      </c>
      <c r="C64" s="45">
        <f ca="1">'Invoeren ploeg'!$BS$9</f>
        <v>0</v>
      </c>
      <c r="D64" s="290" t="s">
        <v>62</v>
      </c>
      <c r="E64" s="291"/>
      <c r="F64" s="291"/>
      <c r="G64" s="295" t="str">
        <f ca="1">'Invoeren ploeg'!$CH$9</f>
        <v>Mashed Potato</v>
      </c>
      <c r="H64" s="296"/>
      <c r="I64" s="296"/>
      <c r="J64" s="296"/>
      <c r="K64" s="296"/>
      <c r="L64" s="296"/>
      <c r="M64" s="296"/>
      <c r="N64" s="297"/>
      <c r="O64" s="102"/>
      <c r="P64" s="60"/>
      <c r="Q64" s="60"/>
      <c r="R64" s="60"/>
      <c r="S64" s="60"/>
    </row>
    <row r="65" spans="1:19" ht="20.100000000000001" customHeight="1" thickBot="1">
      <c r="A65" s="47">
        <f ca="1">'Invoeren ploeg'!$BY$9</f>
        <v>0</v>
      </c>
      <c r="B65" s="45">
        <f ca="1">'Invoeren ploeg'!$BV$9</f>
        <v>0</v>
      </c>
      <c r="C65" s="45">
        <f ca="1">'Invoeren ploeg'!$BW$9</f>
        <v>0</v>
      </c>
      <c r="D65" s="288" t="s">
        <v>63</v>
      </c>
      <c r="E65" s="289"/>
      <c r="F65" s="289"/>
      <c r="G65" s="292" t="str">
        <f ca="1">'Invoeren ploeg'!$CI$9</f>
        <v>Alex Baes</v>
      </c>
      <c r="H65" s="293"/>
      <c r="I65" s="293"/>
      <c r="J65" s="293"/>
      <c r="K65" s="293"/>
      <c r="L65" s="293"/>
      <c r="M65" s="293"/>
      <c r="N65" s="294"/>
      <c r="O65" s="102"/>
      <c r="P65" s="60"/>
      <c r="Q65" s="60"/>
      <c r="R65" s="60"/>
      <c r="S65" s="60"/>
    </row>
    <row r="66" spans="1:19" ht="20.100000000000001" customHeight="1">
      <c r="A66" s="47">
        <f ca="1">'Invoeren ploeg'!$CC$9</f>
        <v>0</v>
      </c>
      <c r="B66" s="45">
        <f ca="1">'Invoeren ploeg'!$BZ$9</f>
        <v>0</v>
      </c>
      <c r="C66" s="45">
        <f ca="1">'Invoeren ploeg'!$CA$9</f>
        <v>0</v>
      </c>
      <c r="D66" s="47"/>
      <c r="E66" s="52"/>
      <c r="F66" s="47"/>
      <c r="G66" s="47"/>
      <c r="H66" s="48"/>
      <c r="I66" s="58"/>
      <c r="J66" s="59"/>
      <c r="K66" s="59"/>
      <c r="L66" s="57"/>
      <c r="M66" s="100"/>
      <c r="N66" s="52"/>
      <c r="O66" s="102"/>
      <c r="P66" s="60"/>
      <c r="Q66" s="60"/>
      <c r="R66" s="60"/>
      <c r="S66" s="60"/>
    </row>
    <row r="67" spans="1:19" ht="20.100000000000001" customHeight="1">
      <c r="A67" s="47">
        <f ca="1">'Invoeren ploeg'!$CG$9</f>
        <v>0</v>
      </c>
      <c r="B67" s="45">
        <f ca="1">'Invoeren ploeg'!$CD$9</f>
        <v>0</v>
      </c>
      <c r="C67" s="45">
        <f ca="1">'Invoeren ploeg'!$CE$9</f>
        <v>0</v>
      </c>
      <c r="D67" s="47"/>
      <c r="E67" s="52"/>
      <c r="F67" s="47"/>
      <c r="G67" s="47"/>
      <c r="H67" s="48"/>
      <c r="I67" s="58"/>
      <c r="J67" s="59"/>
      <c r="K67" s="59"/>
      <c r="L67" s="57"/>
      <c r="M67" s="100"/>
      <c r="N67" s="52"/>
      <c r="O67" s="102"/>
      <c r="P67" s="60"/>
      <c r="Q67" s="60"/>
      <c r="R67" s="60"/>
      <c r="S67" s="60"/>
    </row>
    <row r="68" spans="1:19" ht="3" customHeight="1">
      <c r="A68" s="60"/>
      <c r="B68" s="60"/>
      <c r="C68" s="60"/>
      <c r="D68" s="52"/>
      <c r="E68" s="52"/>
      <c r="F68" s="52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</row>
    <row r="69" spans="1:19" ht="20.100000000000001" customHeight="1">
      <c r="A69" s="74">
        <f ca="1">'Invoeren ploeg'!$B$10</f>
        <v>1</v>
      </c>
      <c r="B69" s="75" t="str">
        <f ca="1">'Invoeren ploeg'!$D$10</f>
        <v>Synchro Breda</v>
      </c>
      <c r="C69" s="60"/>
      <c r="D69" s="47">
        <f ca="1">'Invoeren ploeg'!$E$10</f>
        <v>0</v>
      </c>
      <c r="E69" s="84">
        <f ca="1">'Invoeren ploeg'!$Q$10</f>
        <v>5.3</v>
      </c>
      <c r="F69" s="84">
        <f ca="1">'Invoeren ploeg'!$R$10</f>
        <v>5.0999999999999996</v>
      </c>
      <c r="G69" s="84">
        <f ca="1">'Invoeren ploeg'!$S$10</f>
        <v>5.8</v>
      </c>
      <c r="H69" s="85">
        <f ca="1">'Invoeren ploeg'!$T$10</f>
        <v>5.0999999999999996</v>
      </c>
      <c r="I69" s="85">
        <f ca="1">'Invoeren ploeg'!$U$10</f>
        <v>5.2</v>
      </c>
      <c r="J69" s="85"/>
      <c r="K69" s="85"/>
      <c r="L69" s="106">
        <f ca="1">'Invoeren ploeg'!$W$10</f>
        <v>26</v>
      </c>
      <c r="M69" s="42" t="s">
        <v>76</v>
      </c>
      <c r="N69" s="52" t="s">
        <v>9</v>
      </c>
      <c r="O69" s="52"/>
      <c r="P69" s="52"/>
      <c r="Q69" s="52"/>
      <c r="R69" s="60"/>
      <c r="S69" s="60"/>
    </row>
    <row r="70" spans="1:19" ht="20.100000000000001" customHeight="1">
      <c r="A70" s="47" t="str">
        <f ca="1">'Invoeren ploeg'!$AW$10</f>
        <v>x</v>
      </c>
      <c r="B70" s="45" t="str">
        <f ca="1">'Invoeren ploeg'!$AT$10</f>
        <v>Mieke Daamen</v>
      </c>
      <c r="C70" s="45">
        <f ca="1">'Invoeren ploeg'!$AU$10</f>
        <v>7900158</v>
      </c>
      <c r="D70" s="47"/>
      <c r="E70" s="92">
        <f ca="1">'Invoeren ploeg'!$AD$10</f>
        <v>5.4</v>
      </c>
      <c r="F70" s="84">
        <f ca="1">'Invoeren ploeg'!$AE$10</f>
        <v>6</v>
      </c>
      <c r="G70" s="84">
        <f ca="1">'Invoeren ploeg'!$AF$10</f>
        <v>5.6</v>
      </c>
      <c r="H70" s="85">
        <f ca="1">'Invoeren ploeg'!$AG$10</f>
        <v>5.2</v>
      </c>
      <c r="I70" s="85">
        <f ca="1">'Invoeren ploeg'!$AH$10</f>
        <v>5.6</v>
      </c>
      <c r="J70" s="85"/>
      <c r="K70" s="85"/>
      <c r="L70" s="106">
        <f ca="1">'Invoeren ploeg'!$AJ$10</f>
        <v>27.667000000000002</v>
      </c>
      <c r="M70" s="99" t="s">
        <v>76</v>
      </c>
      <c r="N70" s="52" t="s">
        <v>4</v>
      </c>
      <c r="O70" s="52"/>
      <c r="P70" s="60"/>
      <c r="Q70" s="60"/>
      <c r="R70" s="60"/>
      <c r="S70" s="60"/>
    </row>
    <row r="71" spans="1:19" ht="20.100000000000001" customHeight="1" thickBot="1">
      <c r="A71" s="47" t="str">
        <f ca="1">'Invoeren ploeg'!$BA$10</f>
        <v>x</v>
      </c>
      <c r="B71" s="45" t="str">
        <f ca="1">'Invoeren ploeg'!$AX$10</f>
        <v>Carlijn Oerlemans</v>
      </c>
      <c r="C71" s="45">
        <f ca="1">'Invoeren ploeg'!$AY$10</f>
        <v>8401786</v>
      </c>
      <c r="D71" s="47"/>
      <c r="E71" s="52"/>
      <c r="F71" s="47"/>
      <c r="G71" s="47"/>
      <c r="H71" s="48"/>
      <c r="I71" s="286" t="s">
        <v>75</v>
      </c>
      <c r="J71" s="287"/>
      <c r="K71" s="287"/>
      <c r="L71" s="87">
        <f ca="1">'Invoeren ploeg'!$AN$10</f>
        <v>0</v>
      </c>
      <c r="M71" s="42" t="s">
        <v>77</v>
      </c>
      <c r="N71" s="52"/>
      <c r="O71" s="52"/>
      <c r="P71" s="60"/>
      <c r="Q71" s="60"/>
      <c r="R71" s="60"/>
      <c r="S71" s="60"/>
    </row>
    <row r="72" spans="1:19" ht="20.100000000000001" customHeight="1" thickTop="1">
      <c r="A72" s="47" t="str">
        <f ca="1">'Invoeren ploeg'!$BE$10</f>
        <v>x</v>
      </c>
      <c r="B72" s="45" t="str">
        <f ca="1">'Invoeren ploeg'!$BB$10</f>
        <v>Ingrid Schoenmakers</v>
      </c>
      <c r="C72" s="45">
        <f ca="1">'Invoeren ploeg'!$BC$10</f>
        <v>8001540</v>
      </c>
      <c r="D72" s="47"/>
      <c r="E72" s="52"/>
      <c r="F72" s="47"/>
      <c r="G72" s="47"/>
      <c r="H72" s="48"/>
      <c r="I72" s="286" t="s">
        <v>74</v>
      </c>
      <c r="J72" s="287"/>
      <c r="K72" s="287"/>
      <c r="L72" s="106">
        <f ca="1">'Invoeren ploeg'!$AO$10</f>
        <v>53.667000000000002</v>
      </c>
      <c r="M72" s="100"/>
      <c r="N72" s="101"/>
      <c r="O72" s="89">
        <f ca="1">'Invoeren ploeg'!$AQ$10</f>
        <v>0</v>
      </c>
      <c r="P72" s="42"/>
      <c r="Q72" s="100">
        <f ca="1">'Invoeren ploeg'!$K$10</f>
        <v>6</v>
      </c>
      <c r="R72" s="60"/>
      <c r="S72" s="60"/>
    </row>
    <row r="73" spans="1:19" ht="20.100000000000001" customHeight="1" thickBot="1">
      <c r="A73" s="47" t="str">
        <f ca="1">'Invoeren ploeg'!$BI$10</f>
        <v>x</v>
      </c>
      <c r="B73" s="45" t="str">
        <f ca="1">'Invoeren ploeg'!$BF$10</f>
        <v>Evelien Maanders</v>
      </c>
      <c r="C73" s="45">
        <f ca="1">'Invoeren ploeg'!$BG$10</f>
        <v>8403274</v>
      </c>
      <c r="D73" s="47"/>
      <c r="E73" s="52"/>
      <c r="F73" s="47"/>
      <c r="G73" s="47"/>
      <c r="H73" s="48"/>
      <c r="I73" s="286"/>
      <c r="J73" s="287"/>
      <c r="K73" s="287"/>
      <c r="L73" s="108">
        <f ca="1">'Invoeren ploeg'!$H$10</f>
        <v>0</v>
      </c>
      <c r="M73" s="100"/>
      <c r="N73" s="101"/>
      <c r="O73" s="79">
        <f ca="1">'Invoeren ploeg'!$AR$10</f>
        <v>0</v>
      </c>
      <c r="P73" s="99" t="s">
        <v>76</v>
      </c>
      <c r="Q73" s="100" t="str">
        <f ca="1">'Invoeren ploeg'!$I$10</f>
        <v/>
      </c>
      <c r="R73" s="60"/>
      <c r="S73" s="60"/>
    </row>
    <row r="74" spans="1:19" ht="20.100000000000001" customHeight="1" thickTop="1">
      <c r="A74" s="47" t="str">
        <f ca="1">'Invoeren ploeg'!$BM$10</f>
        <v>x</v>
      </c>
      <c r="B74" s="45" t="str">
        <f ca="1">'Invoeren ploeg'!$BJ$10</f>
        <v>Linda Stakenburg</v>
      </c>
      <c r="C74" s="45">
        <f ca="1">'Invoeren ploeg'!$BK$10</f>
        <v>8402344</v>
      </c>
      <c r="D74" s="47"/>
      <c r="E74" s="52"/>
      <c r="F74" s="47"/>
      <c r="G74" s="47"/>
      <c r="H74" s="74">
        <f ca="1">'Invoeren ploeg'!$F$7</f>
        <v>0</v>
      </c>
      <c r="I74" s="286" t="s">
        <v>21</v>
      </c>
      <c r="J74" s="287"/>
      <c r="K74" s="287"/>
      <c r="L74" s="57"/>
      <c r="M74" s="100"/>
      <c r="N74" s="52"/>
      <c r="O74" s="139">
        <f ca="1">'Invoeren ploeg'!$C$10</f>
        <v>53.667000000000002</v>
      </c>
      <c r="P74" s="60"/>
      <c r="Q74" s="103"/>
      <c r="R74" s="60"/>
      <c r="S74" s="60"/>
    </row>
    <row r="75" spans="1:19" ht="20.100000000000001" customHeight="1" thickBot="1">
      <c r="A75" s="47" t="str">
        <f ca="1">'Invoeren ploeg'!$BQ$10</f>
        <v>x</v>
      </c>
      <c r="B75" s="45" t="str">
        <f ca="1">'Invoeren ploeg'!$BN$10</f>
        <v>Anouk van Eijk</v>
      </c>
      <c r="C75" s="45">
        <f ca="1">'Invoeren ploeg'!$BO$10</f>
        <v>8403196</v>
      </c>
      <c r="D75" s="47"/>
      <c r="E75" s="52"/>
      <c r="F75" s="47"/>
      <c r="G75" s="47"/>
      <c r="H75" s="48"/>
      <c r="I75" s="58"/>
      <c r="J75" s="59"/>
      <c r="K75" s="59"/>
      <c r="L75" s="57"/>
      <c r="M75" s="100"/>
      <c r="N75" s="52"/>
      <c r="O75" s="102"/>
      <c r="P75" s="60"/>
      <c r="Q75" s="60"/>
      <c r="R75" s="60"/>
      <c r="S75" s="60"/>
    </row>
    <row r="76" spans="1:19" ht="20.100000000000001" customHeight="1">
      <c r="A76" s="47" t="str">
        <f ca="1">'Invoeren ploeg'!$BU$10</f>
        <v>x</v>
      </c>
      <c r="B76" s="45" t="str">
        <f ca="1">'Invoeren ploeg'!$BR$10</f>
        <v>Maaike Oerlemans</v>
      </c>
      <c r="C76" s="45">
        <f ca="1">'Invoeren ploeg'!$BS$10</f>
        <v>8002108</v>
      </c>
      <c r="D76" s="290" t="s">
        <v>62</v>
      </c>
      <c r="E76" s="291"/>
      <c r="F76" s="291"/>
      <c r="G76" s="295" t="str">
        <f ca="1">'Invoeren ploeg'!$CH$10</f>
        <v xml:space="preserve">Let's get Loud </v>
      </c>
      <c r="H76" s="296"/>
      <c r="I76" s="296"/>
      <c r="J76" s="296"/>
      <c r="K76" s="296"/>
      <c r="L76" s="296"/>
      <c r="M76" s="296"/>
      <c r="N76" s="297"/>
      <c r="O76" s="102"/>
      <c r="P76" s="60"/>
      <c r="Q76" s="60"/>
      <c r="R76" s="60"/>
      <c r="S76" s="60"/>
    </row>
    <row r="77" spans="1:19" ht="20.100000000000001" customHeight="1" thickBot="1">
      <c r="A77" s="47" t="str">
        <f ca="1">'Invoeren ploeg'!$BY$10</f>
        <v>x</v>
      </c>
      <c r="B77" s="45" t="str">
        <f ca="1">'Invoeren ploeg'!$BV$10</f>
        <v>Virginie Franken</v>
      </c>
      <c r="C77" s="45">
        <f ca="1">'Invoeren ploeg'!$BW$10</f>
        <v>8001420</v>
      </c>
      <c r="D77" s="288" t="s">
        <v>63</v>
      </c>
      <c r="E77" s="289"/>
      <c r="F77" s="289"/>
      <c r="G77" s="292" t="str">
        <f ca="1">'Invoeren ploeg'!$CI$10</f>
        <v>Synchro Combinatie</v>
      </c>
      <c r="H77" s="293"/>
      <c r="I77" s="293"/>
      <c r="J77" s="293"/>
      <c r="K77" s="293"/>
      <c r="L77" s="293"/>
      <c r="M77" s="293"/>
      <c r="N77" s="294"/>
      <c r="O77" s="102"/>
      <c r="P77" s="60"/>
      <c r="Q77" s="60"/>
      <c r="R77" s="60"/>
      <c r="S77" s="60"/>
    </row>
    <row r="78" spans="1:19" ht="20.100000000000001" customHeight="1">
      <c r="A78" s="47">
        <f ca="1">'Invoeren ploeg'!$CC$10</f>
        <v>0</v>
      </c>
      <c r="B78" s="45">
        <f ca="1">'Invoeren ploeg'!$BZ$10</f>
        <v>0</v>
      </c>
      <c r="C78" s="45">
        <f ca="1">'Invoeren ploeg'!$CA$10</f>
        <v>0</v>
      </c>
      <c r="D78" s="47"/>
      <c r="E78" s="52"/>
      <c r="F78" s="47"/>
      <c r="G78" s="47"/>
      <c r="H78" s="48"/>
      <c r="I78" s="58"/>
      <c r="J78" s="59"/>
      <c r="K78" s="59"/>
      <c r="L78" s="57"/>
      <c r="M78" s="100"/>
      <c r="N78" s="52"/>
      <c r="O78" s="102"/>
      <c r="P78" s="60"/>
      <c r="Q78" s="60"/>
      <c r="R78" s="60"/>
      <c r="S78" s="60"/>
    </row>
    <row r="79" spans="1:19" ht="20.100000000000001" customHeight="1">
      <c r="A79" s="47">
        <f ca="1">'Invoeren ploeg'!$CG$10</f>
        <v>0</v>
      </c>
      <c r="B79" s="45">
        <f ca="1">'Invoeren ploeg'!$CD$10</f>
        <v>0</v>
      </c>
      <c r="C79" s="45">
        <f ca="1">'Invoeren ploeg'!$CE$10</f>
        <v>0</v>
      </c>
      <c r="D79" s="47"/>
      <c r="E79" s="52"/>
      <c r="F79" s="47"/>
      <c r="G79" s="47"/>
      <c r="H79" s="48"/>
      <c r="I79" s="58"/>
      <c r="J79" s="59"/>
      <c r="K79" s="59"/>
      <c r="L79" s="57"/>
      <c r="M79" s="100"/>
      <c r="N79" s="52"/>
      <c r="O79" s="102"/>
      <c r="P79" s="60"/>
      <c r="Q79" s="60"/>
      <c r="R79" s="60"/>
      <c r="S79" s="60"/>
    </row>
    <row r="80" spans="1:19" ht="3" customHeight="1">
      <c r="A80" s="60"/>
      <c r="B80" s="60"/>
      <c r="C80" s="60"/>
      <c r="D80" s="52"/>
      <c r="E80" s="52"/>
      <c r="F80" s="52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</row>
    <row r="81" spans="1:19" ht="20.100000000000001" customHeight="1">
      <c r="A81" s="74">
        <f ca="1">'Invoeren ploeg'!$B$11</f>
        <v>1</v>
      </c>
      <c r="B81" s="75" t="str">
        <f ca="1">'Invoeren ploeg'!$D$11</f>
        <v>H.Z.V. Lutra</v>
      </c>
      <c r="C81" s="60"/>
      <c r="D81" s="47">
        <f ca="1">'Invoeren ploeg'!$E$11</f>
        <v>0</v>
      </c>
      <c r="E81" s="84">
        <f ca="1">'Invoeren ploeg'!$Q$11</f>
        <v>5.4</v>
      </c>
      <c r="F81" s="84">
        <f ca="1">'Invoeren ploeg'!$R$11</f>
        <v>5.7</v>
      </c>
      <c r="G81" s="84">
        <f ca="1">'Invoeren ploeg'!$S$11</f>
        <v>5.3</v>
      </c>
      <c r="H81" s="85">
        <f ca="1">'Invoeren ploeg'!$T$11</f>
        <v>5</v>
      </c>
      <c r="I81" s="85">
        <f ca="1">'Invoeren ploeg'!$U$11</f>
        <v>5</v>
      </c>
      <c r="J81" s="85"/>
      <c r="K81" s="85"/>
      <c r="L81" s="106">
        <f ca="1">'Invoeren ploeg'!$W$11</f>
        <v>26.167000000000002</v>
      </c>
      <c r="M81" s="42" t="s">
        <v>76</v>
      </c>
      <c r="N81" s="52" t="s">
        <v>9</v>
      </c>
      <c r="O81" s="52"/>
      <c r="P81" s="52"/>
      <c r="Q81" s="52"/>
      <c r="R81" s="60"/>
      <c r="S81" s="60"/>
    </row>
    <row r="82" spans="1:19" ht="20.100000000000001" customHeight="1">
      <c r="A82" s="47" t="str">
        <f ca="1">'Invoeren ploeg'!$AW$11</f>
        <v>x</v>
      </c>
      <c r="B82" s="45" t="str">
        <f ca="1">'Invoeren ploeg'!$AT$11</f>
        <v>Delphie Meeuws</v>
      </c>
      <c r="C82" s="45">
        <f ca="1">'Invoeren ploeg'!$AU$11</f>
        <v>7800498</v>
      </c>
      <c r="D82" s="47"/>
      <c r="E82" s="92">
        <f ca="1">'Invoeren ploeg'!$AD$11</f>
        <v>5.9</v>
      </c>
      <c r="F82" s="84">
        <f ca="1">'Invoeren ploeg'!$AE$11</f>
        <v>6.4</v>
      </c>
      <c r="G82" s="84">
        <f ca="1">'Invoeren ploeg'!$AF$11</f>
        <v>5.6</v>
      </c>
      <c r="H82" s="85">
        <f ca="1">'Invoeren ploeg'!$AG$11</f>
        <v>5</v>
      </c>
      <c r="I82" s="85">
        <f ca="1">'Invoeren ploeg'!$AH$11</f>
        <v>5.5</v>
      </c>
      <c r="J82" s="85"/>
      <c r="K82" s="85"/>
      <c r="L82" s="106">
        <f ca="1">'Invoeren ploeg'!$AJ$11</f>
        <v>28.332999999999998</v>
      </c>
      <c r="M82" s="99" t="s">
        <v>76</v>
      </c>
      <c r="N82" s="52" t="s">
        <v>4</v>
      </c>
      <c r="O82" s="52"/>
      <c r="P82" s="60"/>
      <c r="Q82" s="60"/>
      <c r="R82" s="60"/>
      <c r="S82" s="60"/>
    </row>
    <row r="83" spans="1:19" ht="20.100000000000001" customHeight="1" thickBot="1">
      <c r="A83" s="47" t="str">
        <f ca="1">'Invoeren ploeg'!$BA$11</f>
        <v>x</v>
      </c>
      <c r="B83" s="45" t="str">
        <f ca="1">'Invoeren ploeg'!$AX$11</f>
        <v>Esmée Bloem</v>
      </c>
      <c r="C83" s="45">
        <f ca="1">'Invoeren ploeg'!$AY$11</f>
        <v>8906186</v>
      </c>
      <c r="D83" s="47"/>
      <c r="E83" s="52"/>
      <c r="F83" s="47"/>
      <c r="G83" s="47"/>
      <c r="H83" s="48"/>
      <c r="I83" s="286" t="s">
        <v>75</v>
      </c>
      <c r="J83" s="287"/>
      <c r="K83" s="287"/>
      <c r="L83" s="87">
        <f ca="1">'Invoeren ploeg'!$AN$11</f>
        <v>1</v>
      </c>
      <c r="M83" s="42" t="s">
        <v>77</v>
      </c>
      <c r="N83" s="52"/>
      <c r="O83" s="52"/>
      <c r="P83" s="60"/>
      <c r="Q83" s="60"/>
      <c r="R83" s="60"/>
      <c r="S83" s="60"/>
    </row>
    <row r="84" spans="1:19" ht="20.100000000000001" customHeight="1" thickTop="1">
      <c r="A84" s="47" t="str">
        <f ca="1">'Invoeren ploeg'!$BE$11</f>
        <v>x</v>
      </c>
      <c r="B84" s="45" t="str">
        <f ca="1">'Invoeren ploeg'!$BB$11</f>
        <v>Jessica de Lang</v>
      </c>
      <c r="C84" s="45">
        <f ca="1">'Invoeren ploeg'!$BC$11</f>
        <v>8604976</v>
      </c>
      <c r="D84" s="47"/>
      <c r="E84" s="52"/>
      <c r="F84" s="47"/>
      <c r="G84" s="47"/>
      <c r="H84" s="48"/>
      <c r="I84" s="286" t="s">
        <v>74</v>
      </c>
      <c r="J84" s="287"/>
      <c r="K84" s="287"/>
      <c r="L84" s="106">
        <f ca="1">'Invoeren ploeg'!$AO$11</f>
        <v>53.5</v>
      </c>
      <c r="M84" s="100"/>
      <c r="N84" s="101"/>
      <c r="O84" s="89">
        <f ca="1">'Invoeren ploeg'!$AQ$11</f>
        <v>0</v>
      </c>
      <c r="P84" s="42"/>
      <c r="Q84" s="100">
        <f ca="1">'Invoeren ploeg'!$K$11</f>
        <v>7</v>
      </c>
      <c r="R84" s="60"/>
      <c r="S84" s="60"/>
    </row>
    <row r="85" spans="1:19" ht="20.100000000000001" customHeight="1" thickBot="1">
      <c r="A85" s="47" t="str">
        <f ca="1">'Invoeren ploeg'!$BI$11</f>
        <v>x</v>
      </c>
      <c r="B85" s="45" t="str">
        <f ca="1">'Invoeren ploeg'!$BF$11</f>
        <v>Alieke Postema</v>
      </c>
      <c r="C85" s="45">
        <f ca="1">'Invoeren ploeg'!$BG$11</f>
        <v>8806624</v>
      </c>
      <c r="D85" s="47"/>
      <c r="E85" s="52"/>
      <c r="F85" s="47"/>
      <c r="G85" s="47"/>
      <c r="H85" s="48"/>
      <c r="I85" s="286"/>
      <c r="J85" s="287"/>
      <c r="K85" s="287"/>
      <c r="L85" s="108">
        <f ca="1">'Invoeren ploeg'!$H$11</f>
        <v>0</v>
      </c>
      <c r="M85" s="100"/>
      <c r="N85" s="101"/>
      <c r="O85" s="79">
        <f ca="1">'Invoeren ploeg'!$AR$11</f>
        <v>0</v>
      </c>
      <c r="P85" s="99" t="s">
        <v>76</v>
      </c>
      <c r="Q85" s="100" t="str">
        <f ca="1">'Invoeren ploeg'!$I$11</f>
        <v/>
      </c>
      <c r="R85" s="60"/>
      <c r="S85" s="60"/>
    </row>
    <row r="86" spans="1:19" ht="20.100000000000001" customHeight="1" thickTop="1">
      <c r="A86" s="47" t="str">
        <f ca="1">'Invoeren ploeg'!$BM$11</f>
        <v>x</v>
      </c>
      <c r="B86" s="45" t="str">
        <f ca="1">'Invoeren ploeg'!$BJ$11</f>
        <v>Dagmar de Roeck</v>
      </c>
      <c r="C86" s="45">
        <f ca="1">'Invoeren ploeg'!$BK$11</f>
        <v>8906196</v>
      </c>
      <c r="D86" s="47"/>
      <c r="E86" s="52"/>
      <c r="F86" s="47"/>
      <c r="G86" s="47"/>
      <c r="H86" s="74">
        <f ca="1">'Invoeren ploeg'!$F$7</f>
        <v>0</v>
      </c>
      <c r="I86" s="286" t="s">
        <v>21</v>
      </c>
      <c r="J86" s="287"/>
      <c r="K86" s="287"/>
      <c r="L86" s="57"/>
      <c r="M86" s="100"/>
      <c r="N86" s="52"/>
      <c r="O86" s="139">
        <f ca="1">'Invoeren ploeg'!$C$11</f>
        <v>53.5</v>
      </c>
      <c r="P86" s="60"/>
      <c r="Q86" s="103"/>
      <c r="R86" s="60"/>
      <c r="S86" s="60"/>
    </row>
    <row r="87" spans="1:19" ht="20.100000000000001" customHeight="1" thickBot="1">
      <c r="A87" s="47" t="str">
        <f ca="1">'Invoeren ploeg'!$BQ$11</f>
        <v>x</v>
      </c>
      <c r="B87" s="45" t="str">
        <f ca="1">'Invoeren ploeg'!$BN$11</f>
        <v>Naomi de Roeck</v>
      </c>
      <c r="C87" s="45">
        <f ca="1">'Invoeren ploeg'!$BO$11</f>
        <v>8906198</v>
      </c>
      <c r="D87" s="47"/>
      <c r="E87" s="52"/>
      <c r="F87" s="47"/>
      <c r="G87" s="47"/>
      <c r="H87" s="48"/>
      <c r="I87" s="58"/>
      <c r="J87" s="59"/>
      <c r="K87" s="59"/>
      <c r="L87" s="57"/>
      <c r="M87" s="100"/>
      <c r="N87" s="52"/>
      <c r="O87" s="102"/>
      <c r="P87" s="60"/>
      <c r="Q87" s="60"/>
      <c r="R87" s="60"/>
      <c r="S87" s="60"/>
    </row>
    <row r="88" spans="1:19" ht="20.100000000000001" customHeight="1">
      <c r="A88" s="47">
        <f ca="1">'Invoeren ploeg'!$BU$11</f>
        <v>0</v>
      </c>
      <c r="B88" s="45">
        <f ca="1">'Invoeren ploeg'!$BR$11</f>
        <v>0</v>
      </c>
      <c r="C88" s="45">
        <f ca="1">'Invoeren ploeg'!$BS$10</f>
        <v>8002108</v>
      </c>
      <c r="D88" s="290" t="s">
        <v>62</v>
      </c>
      <c r="E88" s="291"/>
      <c r="F88" s="291"/>
      <c r="G88" s="295" t="str">
        <f ca="1">'Invoeren ploeg'!$CH$11</f>
        <v xml:space="preserve">Fame </v>
      </c>
      <c r="H88" s="296"/>
      <c r="I88" s="296"/>
      <c r="J88" s="296"/>
      <c r="K88" s="296"/>
      <c r="L88" s="296"/>
      <c r="M88" s="296"/>
      <c r="N88" s="297"/>
      <c r="O88" s="102"/>
      <c r="P88" s="60"/>
      <c r="Q88" s="60"/>
      <c r="R88" s="60"/>
      <c r="S88" s="60"/>
    </row>
    <row r="89" spans="1:19" ht="20.100000000000001" customHeight="1" thickBot="1">
      <c r="A89" s="47">
        <f ca="1">'Invoeren ploeg'!$BY$11</f>
        <v>0</v>
      </c>
      <c r="B89" s="45">
        <f ca="1">'Invoeren ploeg'!$BV$11</f>
        <v>0</v>
      </c>
      <c r="C89" s="45">
        <f ca="1">'Invoeren ploeg'!$BW$10</f>
        <v>8001420</v>
      </c>
      <c r="D89" s="288" t="s">
        <v>63</v>
      </c>
      <c r="E89" s="289"/>
      <c r="F89" s="289"/>
      <c r="G89" s="292" t="str">
        <f ca="1">'Invoeren ploeg'!$CI$11</f>
        <v>Delphie Meeuws</v>
      </c>
      <c r="H89" s="293"/>
      <c r="I89" s="293"/>
      <c r="J89" s="293"/>
      <c r="K89" s="293"/>
      <c r="L89" s="293"/>
      <c r="M89" s="293"/>
      <c r="N89" s="294"/>
      <c r="O89" s="102"/>
      <c r="P89" s="60"/>
      <c r="Q89" s="60"/>
      <c r="R89" s="60"/>
      <c r="S89" s="60"/>
    </row>
    <row r="90" spans="1:19" ht="20.100000000000001" customHeight="1">
      <c r="A90" s="47">
        <f ca="1">'Invoeren ploeg'!$CC$11</f>
        <v>0</v>
      </c>
      <c r="B90" s="45">
        <f ca="1">'Invoeren ploeg'!$BZ$11</f>
        <v>0</v>
      </c>
      <c r="C90" s="45">
        <f ca="1">'Invoeren ploeg'!$CA$10</f>
        <v>0</v>
      </c>
      <c r="D90" s="47"/>
      <c r="E90" s="52"/>
      <c r="F90" s="47"/>
      <c r="G90" s="47"/>
      <c r="H90" s="48"/>
      <c r="I90" s="58"/>
      <c r="J90" s="59"/>
      <c r="K90" s="59"/>
      <c r="L90" s="57"/>
      <c r="M90" s="100"/>
      <c r="N90" s="52"/>
      <c r="O90" s="102"/>
      <c r="P90" s="60"/>
      <c r="Q90" s="60"/>
      <c r="R90" s="60"/>
      <c r="S90" s="60"/>
    </row>
    <row r="91" spans="1:19" ht="20.100000000000001" customHeight="1">
      <c r="A91" s="47">
        <f ca="1">'Invoeren ploeg'!$CG$11</f>
        <v>0</v>
      </c>
      <c r="B91" s="45">
        <f ca="1">'Invoeren ploeg'!$CD$11</f>
        <v>0</v>
      </c>
      <c r="C91" s="45">
        <f ca="1">'Invoeren ploeg'!$CE$10</f>
        <v>0</v>
      </c>
      <c r="D91" s="47"/>
      <c r="E91" s="52"/>
      <c r="F91" s="47"/>
      <c r="G91" s="47"/>
      <c r="H91" s="48"/>
      <c r="I91" s="58"/>
      <c r="J91" s="59"/>
      <c r="K91" s="59"/>
      <c r="L91" s="57"/>
      <c r="M91" s="100"/>
      <c r="N91" s="52"/>
      <c r="O91" s="102"/>
      <c r="P91" s="60"/>
      <c r="Q91" s="60"/>
      <c r="R91" s="60"/>
      <c r="S91" s="60"/>
    </row>
    <row r="92" spans="1:19" ht="3" customHeight="1">
      <c r="A92" s="60"/>
      <c r="B92" s="60"/>
      <c r="C92" s="60"/>
      <c r="D92" s="52"/>
      <c r="E92" s="52"/>
      <c r="F92" s="52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</row>
    <row r="93" spans="1:19" ht="20.100000000000001" customHeight="1">
      <c r="A93" s="74"/>
      <c r="B93" s="75"/>
      <c r="C93" s="60"/>
      <c r="D93" s="47"/>
      <c r="E93" s="104"/>
      <c r="F93" s="104"/>
      <c r="G93" s="104"/>
      <c r="H93" s="105"/>
      <c r="I93" s="105"/>
      <c r="J93" s="105"/>
      <c r="K93" s="105"/>
      <c r="L93" s="106"/>
      <c r="M93" s="42"/>
      <c r="N93" s="52"/>
      <c r="O93" s="52"/>
      <c r="P93" s="52"/>
      <c r="Q93" s="52"/>
      <c r="R93" s="60"/>
      <c r="S93" s="60"/>
    </row>
    <row r="94" spans="1:19" ht="20.100000000000001" customHeight="1">
      <c r="A94" s="47"/>
      <c r="B94" s="45"/>
      <c r="C94" s="45"/>
      <c r="D94" s="47"/>
      <c r="E94" s="107"/>
      <c r="F94" s="104"/>
      <c r="G94" s="104"/>
      <c r="H94" s="105"/>
      <c r="I94" s="105"/>
      <c r="J94" s="105"/>
      <c r="K94" s="105"/>
      <c r="L94" s="106"/>
      <c r="M94" s="99"/>
      <c r="N94" s="52"/>
      <c r="O94" s="52"/>
      <c r="P94" s="60"/>
      <c r="Q94" s="60"/>
      <c r="R94" s="60"/>
      <c r="S94" s="60"/>
    </row>
    <row r="95" spans="1:19" ht="20.100000000000001" customHeight="1">
      <c r="A95" s="47"/>
      <c r="B95" s="45"/>
      <c r="C95" s="45"/>
      <c r="D95" s="47"/>
      <c r="E95" s="52"/>
      <c r="F95" s="47"/>
      <c r="G95" s="47"/>
      <c r="H95" s="48"/>
      <c r="I95" s="286"/>
      <c r="J95" s="287"/>
      <c r="K95" s="287"/>
      <c r="L95" s="106"/>
      <c r="M95" s="42"/>
      <c r="N95" s="52"/>
      <c r="O95" s="52"/>
      <c r="P95" s="60"/>
      <c r="Q95" s="60"/>
      <c r="R95" s="60"/>
      <c r="S95" s="60"/>
    </row>
    <row r="96" spans="1:19" ht="20.100000000000001" customHeight="1">
      <c r="A96" s="47"/>
      <c r="B96" s="45"/>
      <c r="C96" s="45"/>
      <c r="D96" s="47"/>
      <c r="E96" s="52"/>
      <c r="F96" s="47"/>
      <c r="G96" s="47"/>
      <c r="H96" s="48"/>
      <c r="I96" s="286"/>
      <c r="J96" s="287"/>
      <c r="K96" s="287"/>
      <c r="L96" s="106"/>
      <c r="M96" s="100"/>
      <c r="N96" s="101"/>
      <c r="O96" s="89"/>
      <c r="P96" s="42"/>
      <c r="Q96" s="100"/>
      <c r="R96" s="60"/>
      <c r="S96" s="60"/>
    </row>
    <row r="97" spans="1:19" ht="20.100000000000001" customHeight="1">
      <c r="A97" s="47"/>
      <c r="B97" s="45"/>
      <c r="C97" s="45"/>
      <c r="D97" s="47"/>
      <c r="E97" s="52"/>
      <c r="F97" s="47"/>
      <c r="G97" s="47"/>
      <c r="H97" s="48"/>
      <c r="I97" s="286"/>
      <c r="J97" s="287"/>
      <c r="K97" s="287"/>
      <c r="L97" s="108"/>
      <c r="M97" s="100"/>
      <c r="N97" s="101"/>
      <c r="O97" s="102"/>
      <c r="P97" s="99"/>
      <c r="Q97" s="100"/>
      <c r="R97" s="60"/>
      <c r="S97" s="60"/>
    </row>
    <row r="98" spans="1:19" ht="20.100000000000001" customHeight="1">
      <c r="A98" s="47"/>
      <c r="B98" s="45"/>
      <c r="C98" s="45"/>
      <c r="D98" s="47"/>
      <c r="E98" s="52"/>
      <c r="F98" s="47"/>
      <c r="G98" s="47"/>
      <c r="H98" s="74"/>
      <c r="I98" s="286"/>
      <c r="J98" s="287"/>
      <c r="K98" s="287"/>
      <c r="L98" s="57"/>
      <c r="M98" s="100"/>
      <c r="N98" s="52"/>
      <c r="O98" s="102"/>
      <c r="P98" s="60"/>
      <c r="Q98" s="103"/>
      <c r="R98" s="60"/>
      <c r="S98" s="60"/>
    </row>
    <row r="99" spans="1:19" ht="20.100000000000001" customHeight="1">
      <c r="A99" s="47"/>
      <c r="B99" s="45"/>
      <c r="C99" s="45"/>
      <c r="D99" s="47"/>
      <c r="E99" s="52"/>
      <c r="F99" s="47"/>
      <c r="G99" s="47"/>
      <c r="H99" s="48"/>
      <c r="I99" s="58"/>
      <c r="J99" s="59"/>
      <c r="K99" s="59"/>
      <c r="L99" s="57"/>
      <c r="M99" s="100"/>
      <c r="N99" s="52"/>
      <c r="O99" s="102"/>
      <c r="P99" s="60"/>
      <c r="Q99" s="60"/>
      <c r="R99" s="60"/>
      <c r="S99" s="60"/>
    </row>
    <row r="100" spans="1:19" ht="20.100000000000001" customHeight="1">
      <c r="A100" s="47"/>
      <c r="B100" s="45"/>
      <c r="C100" s="45"/>
      <c r="D100" s="283"/>
      <c r="E100" s="284"/>
      <c r="F100" s="284"/>
      <c r="G100" s="283"/>
      <c r="H100" s="285"/>
      <c r="I100" s="285"/>
      <c r="J100" s="285"/>
      <c r="K100" s="285"/>
      <c r="L100" s="285"/>
      <c r="M100" s="285"/>
      <c r="N100" s="285"/>
      <c r="O100" s="102"/>
      <c r="P100" s="60"/>
      <c r="Q100" s="60"/>
      <c r="R100" s="60"/>
      <c r="S100" s="60"/>
    </row>
    <row r="101" spans="1:19" ht="20.100000000000001" customHeight="1">
      <c r="A101" s="47"/>
      <c r="B101" s="45"/>
      <c r="C101" s="45"/>
      <c r="D101" s="283"/>
      <c r="E101" s="284"/>
      <c r="F101" s="284"/>
      <c r="G101" s="283"/>
      <c r="H101" s="285"/>
      <c r="I101" s="285"/>
      <c r="J101" s="285"/>
      <c r="K101" s="285"/>
      <c r="L101" s="285"/>
      <c r="M101" s="285"/>
      <c r="N101" s="285"/>
      <c r="O101" s="102"/>
      <c r="P101" s="60"/>
      <c r="Q101" s="60"/>
      <c r="R101" s="60"/>
      <c r="S101" s="60"/>
    </row>
    <row r="102" spans="1:19" ht="20.100000000000001" customHeight="1">
      <c r="A102" s="47"/>
      <c r="B102" s="45"/>
      <c r="C102" s="45"/>
      <c r="D102" s="47"/>
      <c r="E102" s="52"/>
      <c r="F102" s="47"/>
      <c r="G102" s="47"/>
      <c r="H102" s="48"/>
      <c r="I102" s="58"/>
      <c r="J102" s="59"/>
      <c r="K102" s="59"/>
      <c r="L102" s="57"/>
      <c r="M102" s="100"/>
      <c r="N102" s="52"/>
      <c r="O102" s="102"/>
      <c r="P102" s="60"/>
      <c r="Q102" s="60"/>
      <c r="R102" s="60"/>
      <c r="S102" s="60"/>
    </row>
    <row r="103" spans="1:19" ht="20.100000000000001" customHeight="1">
      <c r="A103" s="47"/>
      <c r="B103" s="45"/>
      <c r="C103" s="45"/>
      <c r="D103" s="47"/>
      <c r="E103" s="52"/>
      <c r="F103" s="47"/>
      <c r="G103" s="47"/>
      <c r="H103" s="48"/>
      <c r="I103" s="58"/>
      <c r="J103" s="59"/>
      <c r="K103" s="59"/>
      <c r="L103" s="57"/>
      <c r="M103" s="100"/>
      <c r="N103" s="52"/>
      <c r="O103" s="102"/>
      <c r="P103" s="60"/>
      <c r="Q103" s="60"/>
      <c r="R103" s="60"/>
      <c r="S103" s="60"/>
    </row>
    <row r="104" spans="1:19" ht="3" customHeight="1">
      <c r="A104" s="60"/>
      <c r="B104" s="60"/>
      <c r="C104" s="60"/>
      <c r="D104" s="52"/>
      <c r="E104" s="52"/>
      <c r="F104" s="52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</row>
    <row r="105" spans="1:19" ht="20.100000000000001" customHeight="1">
      <c r="A105" s="74"/>
      <c r="B105" s="75"/>
      <c r="C105" s="60"/>
      <c r="D105" s="47"/>
      <c r="E105" s="104"/>
      <c r="F105" s="104"/>
      <c r="G105" s="104"/>
      <c r="H105" s="105"/>
      <c r="I105" s="105"/>
      <c r="J105" s="105"/>
      <c r="K105" s="105"/>
      <c r="L105" s="106"/>
      <c r="M105" s="42"/>
      <c r="N105" s="52"/>
      <c r="O105" s="52"/>
      <c r="P105" s="52"/>
      <c r="Q105" s="52"/>
      <c r="R105" s="60"/>
      <c r="S105" s="60"/>
    </row>
    <row r="106" spans="1:19" ht="20.100000000000001" customHeight="1">
      <c r="A106" s="47"/>
      <c r="B106" s="45"/>
      <c r="C106" s="45"/>
      <c r="D106" s="47"/>
      <c r="E106" s="107"/>
      <c r="F106" s="104"/>
      <c r="G106" s="104"/>
      <c r="H106" s="105"/>
      <c r="I106" s="105"/>
      <c r="J106" s="105"/>
      <c r="K106" s="105"/>
      <c r="L106" s="106"/>
      <c r="M106" s="99"/>
      <c r="N106" s="52"/>
      <c r="O106" s="52"/>
      <c r="P106" s="60"/>
      <c r="Q106" s="60"/>
      <c r="R106" s="60"/>
      <c r="S106" s="60"/>
    </row>
    <row r="107" spans="1:19" ht="20.100000000000001" customHeight="1">
      <c r="A107" s="47"/>
      <c r="B107" s="45"/>
      <c r="C107" s="45"/>
      <c r="D107" s="47"/>
      <c r="E107" s="52"/>
      <c r="F107" s="47"/>
      <c r="G107" s="47"/>
      <c r="H107" s="48"/>
      <c r="I107" s="286"/>
      <c r="J107" s="287"/>
      <c r="K107" s="287"/>
      <c r="L107" s="106"/>
      <c r="M107" s="42"/>
      <c r="N107" s="52"/>
      <c r="O107" s="52"/>
      <c r="P107" s="60"/>
      <c r="Q107" s="60"/>
      <c r="R107" s="60"/>
      <c r="S107" s="60"/>
    </row>
    <row r="108" spans="1:19" ht="20.100000000000001" customHeight="1">
      <c r="A108" s="47"/>
      <c r="B108" s="45"/>
      <c r="C108" s="45"/>
      <c r="D108" s="47"/>
      <c r="E108" s="52"/>
      <c r="F108" s="47"/>
      <c r="G108" s="47"/>
      <c r="H108" s="48"/>
      <c r="I108" s="286"/>
      <c r="J108" s="287"/>
      <c r="K108" s="287"/>
      <c r="L108" s="106"/>
      <c r="M108" s="100"/>
      <c r="N108" s="101"/>
      <c r="O108" s="89"/>
      <c r="P108" s="42"/>
      <c r="Q108" s="100"/>
      <c r="R108" s="60"/>
      <c r="S108" s="60"/>
    </row>
    <row r="109" spans="1:19" ht="20.100000000000001" customHeight="1">
      <c r="A109" s="47"/>
      <c r="B109" s="45"/>
      <c r="C109" s="45"/>
      <c r="D109" s="47"/>
      <c r="E109" s="52"/>
      <c r="F109" s="47"/>
      <c r="G109" s="47"/>
      <c r="H109" s="48"/>
      <c r="I109" s="286"/>
      <c r="J109" s="287"/>
      <c r="K109" s="287"/>
      <c r="L109" s="108"/>
      <c r="M109" s="100"/>
      <c r="N109" s="101"/>
      <c r="O109" s="102"/>
      <c r="P109" s="99"/>
      <c r="Q109" s="100"/>
      <c r="R109" s="60"/>
      <c r="S109" s="60"/>
    </row>
    <row r="110" spans="1:19" ht="20.100000000000001" customHeight="1">
      <c r="A110" s="47"/>
      <c r="B110" s="45"/>
      <c r="C110" s="45"/>
      <c r="D110" s="47"/>
      <c r="E110" s="52"/>
      <c r="F110" s="47"/>
      <c r="G110" s="47"/>
      <c r="H110" s="74"/>
      <c r="I110" s="286"/>
      <c r="J110" s="287"/>
      <c r="K110" s="287"/>
      <c r="L110" s="57"/>
      <c r="M110" s="100"/>
      <c r="N110" s="52"/>
      <c r="O110" s="102"/>
      <c r="P110" s="60"/>
      <c r="Q110" s="103"/>
      <c r="R110" s="60"/>
      <c r="S110" s="60"/>
    </row>
    <row r="111" spans="1:19" ht="20.100000000000001" customHeight="1">
      <c r="A111" s="47"/>
      <c r="B111" s="45"/>
      <c r="C111" s="45"/>
      <c r="D111" s="47"/>
      <c r="E111" s="52"/>
      <c r="F111" s="47"/>
      <c r="G111" s="47"/>
      <c r="H111" s="48"/>
      <c r="I111" s="58"/>
      <c r="J111" s="59"/>
      <c r="K111" s="59"/>
      <c r="L111" s="57"/>
      <c r="M111" s="100"/>
      <c r="N111" s="52"/>
      <c r="O111" s="102"/>
      <c r="P111" s="60"/>
      <c r="Q111" s="60"/>
      <c r="R111" s="60"/>
      <c r="S111" s="60"/>
    </row>
    <row r="112" spans="1:19" ht="20.100000000000001" customHeight="1">
      <c r="A112" s="47"/>
      <c r="B112" s="45"/>
      <c r="C112" s="45"/>
      <c r="D112" s="283"/>
      <c r="E112" s="284"/>
      <c r="F112" s="284"/>
      <c r="G112" s="283"/>
      <c r="H112" s="285"/>
      <c r="I112" s="285"/>
      <c r="J112" s="285"/>
      <c r="K112" s="285"/>
      <c r="L112" s="285"/>
      <c r="M112" s="285"/>
      <c r="N112" s="285"/>
      <c r="O112" s="102"/>
      <c r="P112" s="60"/>
      <c r="Q112" s="60"/>
      <c r="R112" s="60"/>
      <c r="S112" s="60"/>
    </row>
    <row r="113" spans="1:19" ht="20.100000000000001" customHeight="1">
      <c r="A113" s="47"/>
      <c r="B113" s="45"/>
      <c r="C113" s="45"/>
      <c r="D113" s="283"/>
      <c r="E113" s="284"/>
      <c r="F113" s="284"/>
      <c r="G113" s="283"/>
      <c r="H113" s="285"/>
      <c r="I113" s="285"/>
      <c r="J113" s="285"/>
      <c r="K113" s="285"/>
      <c r="L113" s="285"/>
      <c r="M113" s="285"/>
      <c r="N113" s="285"/>
      <c r="O113" s="102"/>
      <c r="P113" s="60"/>
      <c r="Q113" s="60"/>
      <c r="R113" s="60"/>
      <c r="S113" s="60"/>
    </row>
    <row r="114" spans="1:19" ht="20.100000000000001" customHeight="1">
      <c r="A114" s="47"/>
      <c r="B114" s="45"/>
      <c r="C114" s="45"/>
      <c r="D114" s="47"/>
      <c r="E114" s="52"/>
      <c r="F114" s="47"/>
      <c r="G114" s="47"/>
      <c r="H114" s="48"/>
      <c r="I114" s="58"/>
      <c r="J114" s="59"/>
      <c r="K114" s="59"/>
      <c r="L114" s="57"/>
      <c r="M114" s="100"/>
      <c r="N114" s="52"/>
      <c r="O114" s="102"/>
      <c r="P114" s="60"/>
      <c r="Q114" s="60"/>
      <c r="R114" s="60"/>
      <c r="S114" s="60"/>
    </row>
    <row r="115" spans="1:19" ht="20.100000000000001" customHeight="1">
      <c r="A115" s="47"/>
      <c r="B115" s="45"/>
      <c r="C115" s="45"/>
      <c r="D115" s="47"/>
      <c r="E115" s="52"/>
      <c r="F115" s="47"/>
      <c r="G115" s="47"/>
      <c r="H115" s="48"/>
      <c r="I115" s="58"/>
      <c r="J115" s="59"/>
      <c r="K115" s="59"/>
      <c r="L115" s="57"/>
      <c r="M115" s="100"/>
      <c r="N115" s="52"/>
      <c r="O115" s="102"/>
      <c r="P115" s="60"/>
      <c r="Q115" s="60"/>
      <c r="R115" s="60"/>
      <c r="S115" s="60"/>
    </row>
    <row r="116" spans="1:19" ht="3" customHeight="1">
      <c r="A116" s="60"/>
      <c r="B116" s="60"/>
      <c r="C116" s="60"/>
      <c r="D116" s="52"/>
      <c r="E116" s="52"/>
      <c r="F116" s="52"/>
      <c r="G116" s="60"/>
      <c r="H116" s="60"/>
      <c r="I116" s="60"/>
      <c r="J116" s="60"/>
      <c r="K116" s="60"/>
      <c r="L116" s="60"/>
      <c r="M116" s="60"/>
      <c r="N116" s="60"/>
      <c r="O116" s="60"/>
      <c r="P116" s="60"/>
      <c r="Q116" s="60"/>
      <c r="R116" s="60"/>
      <c r="S116" s="60"/>
    </row>
    <row r="117" spans="1:19" ht="20.100000000000001" customHeight="1">
      <c r="A117" s="74"/>
      <c r="B117" s="75"/>
      <c r="C117" s="60"/>
      <c r="D117" s="47"/>
      <c r="E117" s="104"/>
      <c r="F117" s="104"/>
      <c r="G117" s="104"/>
      <c r="H117" s="105"/>
      <c r="I117" s="105"/>
      <c r="J117" s="105"/>
      <c r="K117" s="105"/>
      <c r="L117" s="106"/>
      <c r="M117" s="42"/>
      <c r="N117" s="52"/>
      <c r="O117" s="52"/>
      <c r="P117" s="52"/>
      <c r="Q117" s="52"/>
      <c r="R117" s="60"/>
      <c r="S117" s="60"/>
    </row>
    <row r="118" spans="1:19" ht="20.100000000000001" customHeight="1">
      <c r="A118" s="47"/>
      <c r="B118" s="45"/>
      <c r="C118" s="45"/>
      <c r="D118" s="47"/>
      <c r="E118" s="107"/>
      <c r="F118" s="104"/>
      <c r="G118" s="104"/>
      <c r="H118" s="105"/>
      <c r="I118" s="105"/>
      <c r="J118" s="105"/>
      <c r="K118" s="105"/>
      <c r="L118" s="106"/>
      <c r="M118" s="99"/>
      <c r="N118" s="52"/>
      <c r="O118" s="52"/>
      <c r="P118" s="60"/>
      <c r="Q118" s="60"/>
      <c r="R118" s="60"/>
      <c r="S118" s="60"/>
    </row>
    <row r="119" spans="1:19" ht="20.100000000000001" customHeight="1">
      <c r="A119" s="47"/>
      <c r="B119" s="45"/>
      <c r="C119" s="45"/>
      <c r="D119" s="47"/>
      <c r="E119" s="52"/>
      <c r="F119" s="47"/>
      <c r="G119" s="47"/>
      <c r="H119" s="48"/>
      <c r="I119" s="286"/>
      <c r="J119" s="287"/>
      <c r="K119" s="287"/>
      <c r="L119" s="106"/>
      <c r="M119" s="42"/>
      <c r="N119" s="52"/>
      <c r="O119" s="52"/>
      <c r="P119" s="60"/>
      <c r="Q119" s="60"/>
      <c r="R119" s="60"/>
      <c r="S119" s="60"/>
    </row>
    <row r="120" spans="1:19" ht="20.100000000000001" customHeight="1">
      <c r="A120" s="47"/>
      <c r="B120" s="45"/>
      <c r="C120" s="45"/>
      <c r="D120" s="47"/>
      <c r="E120" s="52"/>
      <c r="F120" s="47"/>
      <c r="G120" s="47"/>
      <c r="H120" s="48"/>
      <c r="I120" s="286"/>
      <c r="J120" s="287"/>
      <c r="K120" s="287"/>
      <c r="L120" s="106"/>
      <c r="M120" s="100"/>
      <c r="N120" s="101"/>
      <c r="O120" s="89"/>
      <c r="P120" s="42"/>
      <c r="Q120" s="100"/>
      <c r="R120" s="60"/>
      <c r="S120" s="60"/>
    </row>
    <row r="121" spans="1:19" ht="20.100000000000001" customHeight="1">
      <c r="A121" s="47"/>
      <c r="B121" s="45"/>
      <c r="C121" s="45"/>
      <c r="D121" s="47"/>
      <c r="E121" s="52"/>
      <c r="F121" s="47"/>
      <c r="G121" s="47"/>
      <c r="H121" s="48"/>
      <c r="I121" s="286"/>
      <c r="J121" s="287"/>
      <c r="K121" s="287"/>
      <c r="L121" s="108"/>
      <c r="M121" s="100"/>
      <c r="N121" s="101"/>
      <c r="O121" s="102"/>
      <c r="P121" s="99"/>
      <c r="Q121" s="100"/>
      <c r="R121" s="60"/>
      <c r="S121" s="60"/>
    </row>
    <row r="122" spans="1:19" ht="20.100000000000001" customHeight="1">
      <c r="A122" s="47"/>
      <c r="B122" s="45"/>
      <c r="C122" s="45"/>
      <c r="D122" s="47"/>
      <c r="E122" s="52"/>
      <c r="F122" s="47"/>
      <c r="G122" s="47"/>
      <c r="H122" s="74"/>
      <c r="I122" s="286"/>
      <c r="J122" s="287"/>
      <c r="K122" s="287"/>
      <c r="L122" s="57"/>
      <c r="M122" s="100"/>
      <c r="N122" s="52"/>
      <c r="O122" s="102"/>
      <c r="P122" s="60"/>
      <c r="Q122" s="103"/>
      <c r="R122" s="60"/>
      <c r="S122" s="60"/>
    </row>
    <row r="123" spans="1:19" ht="20.100000000000001" customHeight="1">
      <c r="A123" s="47"/>
      <c r="B123" s="45"/>
      <c r="C123" s="45"/>
      <c r="D123" s="47"/>
      <c r="E123" s="52"/>
      <c r="F123" s="47"/>
      <c r="G123" s="47"/>
      <c r="H123" s="48"/>
      <c r="I123" s="58"/>
      <c r="J123" s="59"/>
      <c r="K123" s="59"/>
      <c r="L123" s="57"/>
      <c r="M123" s="100"/>
      <c r="N123" s="52"/>
      <c r="O123" s="102"/>
      <c r="P123" s="60"/>
      <c r="Q123" s="60"/>
      <c r="R123" s="60"/>
      <c r="S123" s="60"/>
    </row>
    <row r="124" spans="1:19" ht="20.100000000000001" customHeight="1">
      <c r="A124" s="47"/>
      <c r="B124" s="45"/>
      <c r="C124" s="45"/>
      <c r="D124" s="283"/>
      <c r="E124" s="284"/>
      <c r="F124" s="284"/>
      <c r="G124" s="283"/>
      <c r="H124" s="285"/>
      <c r="I124" s="285"/>
      <c r="J124" s="285"/>
      <c r="K124" s="285"/>
      <c r="L124" s="285"/>
      <c r="M124" s="285"/>
      <c r="N124" s="285"/>
      <c r="O124" s="102"/>
      <c r="P124" s="60"/>
      <c r="Q124" s="60"/>
      <c r="R124" s="60"/>
      <c r="S124" s="60"/>
    </row>
    <row r="125" spans="1:19" ht="20.100000000000001" customHeight="1">
      <c r="A125" s="47"/>
      <c r="B125" s="45"/>
      <c r="C125" s="45"/>
      <c r="D125" s="283"/>
      <c r="E125" s="284"/>
      <c r="F125" s="284"/>
      <c r="G125" s="283"/>
      <c r="H125" s="285"/>
      <c r="I125" s="285"/>
      <c r="J125" s="285"/>
      <c r="K125" s="285"/>
      <c r="L125" s="285"/>
      <c r="M125" s="285"/>
      <c r="N125" s="285"/>
      <c r="O125" s="102"/>
      <c r="P125" s="60"/>
      <c r="Q125" s="60"/>
      <c r="R125" s="60"/>
      <c r="S125" s="60"/>
    </row>
    <row r="126" spans="1:19" ht="20.100000000000001" customHeight="1">
      <c r="A126" s="47"/>
      <c r="B126" s="45"/>
      <c r="C126" s="45"/>
      <c r="D126" s="47"/>
      <c r="E126" s="52"/>
      <c r="F126" s="47"/>
      <c r="G126" s="47"/>
      <c r="H126" s="48"/>
      <c r="I126" s="58"/>
      <c r="J126" s="59"/>
      <c r="K126" s="59"/>
      <c r="L126" s="57"/>
      <c r="M126" s="100"/>
      <c r="N126" s="52"/>
      <c r="O126" s="102"/>
      <c r="P126" s="60"/>
      <c r="Q126" s="60"/>
      <c r="R126" s="60"/>
      <c r="S126" s="60"/>
    </row>
    <row r="127" spans="1:19" ht="20.100000000000001" customHeight="1">
      <c r="A127" s="47"/>
      <c r="B127" s="45"/>
      <c r="C127" s="45"/>
      <c r="D127" s="47"/>
      <c r="E127" s="52"/>
      <c r="F127" s="47"/>
      <c r="G127" s="47"/>
      <c r="H127" s="48"/>
      <c r="I127" s="58"/>
      <c r="J127" s="59"/>
      <c r="K127" s="59"/>
      <c r="L127" s="57"/>
      <c r="M127" s="100"/>
      <c r="N127" s="52"/>
      <c r="O127" s="102"/>
      <c r="P127" s="60"/>
      <c r="Q127" s="60"/>
      <c r="R127" s="60"/>
      <c r="S127" s="60"/>
    </row>
    <row r="128" spans="1:19" ht="3" customHeight="1">
      <c r="A128" s="60"/>
      <c r="B128" s="60"/>
      <c r="C128" s="60"/>
      <c r="D128" s="52"/>
      <c r="E128" s="52"/>
      <c r="F128" s="52"/>
      <c r="G128" s="60"/>
      <c r="H128" s="60"/>
      <c r="I128" s="60"/>
      <c r="J128" s="60"/>
      <c r="K128" s="60"/>
      <c r="L128" s="60"/>
      <c r="M128" s="60"/>
      <c r="N128" s="60"/>
      <c r="O128" s="60"/>
      <c r="P128" s="60"/>
      <c r="Q128" s="60"/>
      <c r="R128" s="60"/>
      <c r="S128" s="60"/>
    </row>
    <row r="129" spans="1:19" ht="20.100000000000001" customHeight="1">
      <c r="A129" s="74"/>
      <c r="B129" s="75"/>
      <c r="C129" s="60"/>
      <c r="D129" s="47"/>
      <c r="E129" s="104"/>
      <c r="F129" s="104"/>
      <c r="G129" s="104"/>
      <c r="H129" s="105"/>
      <c r="I129" s="105"/>
      <c r="J129" s="105"/>
      <c r="K129" s="105"/>
      <c r="L129" s="106"/>
      <c r="M129" s="42"/>
      <c r="N129" s="52"/>
      <c r="O129" s="52"/>
      <c r="P129" s="52"/>
      <c r="Q129" s="52"/>
      <c r="R129" s="60"/>
      <c r="S129" s="60"/>
    </row>
    <row r="130" spans="1:19" ht="20.100000000000001" customHeight="1">
      <c r="A130" s="47"/>
      <c r="B130" s="45"/>
      <c r="C130" s="45"/>
      <c r="D130" s="47"/>
      <c r="E130" s="107"/>
      <c r="F130" s="104"/>
      <c r="G130" s="104"/>
      <c r="H130" s="105"/>
      <c r="I130" s="105"/>
      <c r="J130" s="105"/>
      <c r="K130" s="105"/>
      <c r="L130" s="106"/>
      <c r="M130" s="99"/>
      <c r="N130" s="52"/>
      <c r="O130" s="52"/>
      <c r="P130" s="60"/>
      <c r="Q130" s="60"/>
      <c r="R130" s="60"/>
      <c r="S130" s="60"/>
    </row>
    <row r="131" spans="1:19" ht="20.100000000000001" customHeight="1">
      <c r="A131" s="47"/>
      <c r="B131" s="45"/>
      <c r="C131" s="45"/>
      <c r="D131" s="47"/>
      <c r="E131" s="52"/>
      <c r="F131" s="47"/>
      <c r="G131" s="47"/>
      <c r="H131" s="48"/>
      <c r="I131" s="286"/>
      <c r="J131" s="287"/>
      <c r="K131" s="287"/>
      <c r="L131" s="106"/>
      <c r="M131" s="42"/>
      <c r="N131" s="52"/>
      <c r="O131" s="52"/>
      <c r="P131" s="60"/>
      <c r="Q131" s="60"/>
      <c r="R131" s="60"/>
      <c r="S131" s="60"/>
    </row>
    <row r="132" spans="1:19" ht="20.100000000000001" customHeight="1">
      <c r="A132" s="47"/>
      <c r="B132" s="45"/>
      <c r="C132" s="45"/>
      <c r="D132" s="47"/>
      <c r="E132" s="52"/>
      <c r="F132" s="47"/>
      <c r="G132" s="47"/>
      <c r="H132" s="48"/>
      <c r="I132" s="286"/>
      <c r="J132" s="287"/>
      <c r="K132" s="287"/>
      <c r="L132" s="106"/>
      <c r="M132" s="100"/>
      <c r="N132" s="101"/>
      <c r="O132" s="89"/>
      <c r="P132" s="42"/>
      <c r="Q132" s="100"/>
      <c r="R132" s="60"/>
      <c r="S132" s="60"/>
    </row>
    <row r="133" spans="1:19" ht="20.100000000000001" customHeight="1">
      <c r="A133" s="47"/>
      <c r="B133" s="45"/>
      <c r="C133" s="45"/>
      <c r="D133" s="47"/>
      <c r="E133" s="52"/>
      <c r="F133" s="47"/>
      <c r="G133" s="47"/>
      <c r="H133" s="48"/>
      <c r="I133" s="286"/>
      <c r="J133" s="287"/>
      <c r="K133" s="287"/>
      <c r="L133" s="108"/>
      <c r="M133" s="100"/>
      <c r="N133" s="101"/>
      <c r="O133" s="102"/>
      <c r="P133" s="99"/>
      <c r="Q133" s="100"/>
      <c r="R133" s="60"/>
      <c r="S133" s="60"/>
    </row>
    <row r="134" spans="1:19" ht="20.100000000000001" customHeight="1">
      <c r="A134" s="47"/>
      <c r="B134" s="45"/>
      <c r="C134" s="45"/>
      <c r="D134" s="47"/>
      <c r="E134" s="52"/>
      <c r="F134" s="47"/>
      <c r="G134" s="47"/>
      <c r="H134" s="74"/>
      <c r="I134" s="286"/>
      <c r="J134" s="287"/>
      <c r="K134" s="287"/>
      <c r="L134" s="57"/>
      <c r="M134" s="100"/>
      <c r="N134" s="52"/>
      <c r="O134" s="102"/>
      <c r="P134" s="60"/>
      <c r="Q134" s="103"/>
      <c r="R134" s="60"/>
      <c r="S134" s="60"/>
    </row>
    <row r="135" spans="1:19" ht="20.100000000000001" customHeight="1">
      <c r="A135" s="47"/>
      <c r="B135" s="45"/>
      <c r="C135" s="45"/>
      <c r="D135" s="47"/>
      <c r="E135" s="52"/>
      <c r="F135" s="47"/>
      <c r="G135" s="47"/>
      <c r="H135" s="48"/>
      <c r="I135" s="58"/>
      <c r="J135" s="59"/>
      <c r="K135" s="59"/>
      <c r="L135" s="57"/>
      <c r="M135" s="100"/>
      <c r="N135" s="52"/>
      <c r="O135" s="102"/>
      <c r="P135" s="60"/>
      <c r="Q135" s="60"/>
      <c r="R135" s="60"/>
      <c r="S135" s="60"/>
    </row>
    <row r="136" spans="1:19" ht="20.100000000000001" customHeight="1">
      <c r="A136" s="47"/>
      <c r="B136" s="45"/>
      <c r="C136" s="45"/>
      <c r="D136" s="283"/>
      <c r="E136" s="284"/>
      <c r="F136" s="284"/>
      <c r="G136" s="283"/>
      <c r="H136" s="285"/>
      <c r="I136" s="285"/>
      <c r="J136" s="285"/>
      <c r="K136" s="285"/>
      <c r="L136" s="285"/>
      <c r="M136" s="285"/>
      <c r="N136" s="285"/>
      <c r="O136" s="102"/>
      <c r="P136" s="60"/>
      <c r="Q136" s="60"/>
      <c r="R136" s="60"/>
      <c r="S136" s="60"/>
    </row>
    <row r="137" spans="1:19" ht="20.100000000000001" customHeight="1">
      <c r="A137" s="47"/>
      <c r="B137" s="45"/>
      <c r="C137" s="45"/>
      <c r="D137" s="283"/>
      <c r="E137" s="284"/>
      <c r="F137" s="284"/>
      <c r="G137" s="283"/>
      <c r="H137" s="285"/>
      <c r="I137" s="285"/>
      <c r="J137" s="285"/>
      <c r="K137" s="285"/>
      <c r="L137" s="285"/>
      <c r="M137" s="285"/>
      <c r="N137" s="285"/>
      <c r="O137" s="102"/>
      <c r="P137" s="60"/>
      <c r="Q137" s="60"/>
      <c r="R137" s="60"/>
      <c r="S137" s="60"/>
    </row>
    <row r="138" spans="1:19" ht="20.100000000000001" customHeight="1">
      <c r="A138" s="47"/>
      <c r="B138" s="45"/>
      <c r="C138" s="45"/>
      <c r="D138" s="47"/>
      <c r="E138" s="52"/>
      <c r="F138" s="47"/>
      <c r="G138" s="47"/>
      <c r="H138" s="48"/>
      <c r="I138" s="58"/>
      <c r="J138" s="59"/>
      <c r="K138" s="59"/>
      <c r="L138" s="57"/>
      <c r="M138" s="100"/>
      <c r="N138" s="52"/>
      <c r="O138" s="102"/>
      <c r="P138" s="60"/>
      <c r="Q138" s="60"/>
      <c r="R138" s="60"/>
      <c r="S138" s="60"/>
    </row>
    <row r="139" spans="1:19" ht="20.100000000000001" customHeight="1">
      <c r="A139" s="47"/>
      <c r="B139" s="45"/>
      <c r="C139" s="45"/>
      <c r="D139" s="47"/>
      <c r="E139" s="52"/>
      <c r="F139" s="47"/>
      <c r="G139" s="47"/>
      <c r="H139" s="48"/>
      <c r="I139" s="58"/>
      <c r="J139" s="59"/>
      <c r="K139" s="59"/>
      <c r="L139" s="57"/>
      <c r="M139" s="100"/>
      <c r="N139" s="52"/>
      <c r="O139" s="102"/>
      <c r="P139" s="60"/>
      <c r="Q139" s="60"/>
      <c r="R139" s="60"/>
      <c r="S139" s="60"/>
    </row>
    <row r="140" spans="1:19" ht="3" customHeight="1">
      <c r="A140" s="60"/>
      <c r="B140" s="60"/>
      <c r="C140" s="60"/>
      <c r="D140" s="52"/>
      <c r="E140" s="52"/>
      <c r="F140" s="52"/>
      <c r="G140" s="60"/>
      <c r="H140" s="60"/>
      <c r="I140" s="60"/>
      <c r="J140" s="60"/>
      <c r="K140" s="60"/>
      <c r="L140" s="60"/>
      <c r="M140" s="60"/>
      <c r="N140" s="60"/>
      <c r="O140" s="60"/>
      <c r="P140" s="60"/>
      <c r="Q140" s="60"/>
      <c r="R140" s="60"/>
      <c r="S140" s="60"/>
    </row>
    <row r="141" spans="1:19" ht="20.100000000000001" customHeight="1">
      <c r="A141" s="74"/>
      <c r="B141" s="75"/>
      <c r="C141" s="60"/>
      <c r="D141" s="47"/>
      <c r="E141" s="104"/>
      <c r="F141" s="104"/>
      <c r="G141" s="104"/>
      <c r="H141" s="105"/>
      <c r="I141" s="105"/>
      <c r="J141" s="105"/>
      <c r="K141" s="105"/>
      <c r="L141" s="106"/>
      <c r="M141" s="42"/>
      <c r="N141" s="52"/>
      <c r="O141" s="52"/>
      <c r="P141" s="52"/>
      <c r="Q141" s="52"/>
      <c r="R141" s="60"/>
      <c r="S141" s="60"/>
    </row>
    <row r="142" spans="1:19" ht="20.100000000000001" customHeight="1">
      <c r="A142" s="47"/>
      <c r="B142" s="45"/>
      <c r="C142" s="45"/>
      <c r="D142" s="47"/>
      <c r="E142" s="107"/>
      <c r="F142" s="104"/>
      <c r="G142" s="104"/>
      <c r="H142" s="105"/>
      <c r="I142" s="105"/>
      <c r="J142" s="105"/>
      <c r="K142" s="105"/>
      <c r="L142" s="106"/>
      <c r="M142" s="99"/>
      <c r="N142" s="52"/>
      <c r="O142" s="52"/>
      <c r="P142" s="60"/>
      <c r="Q142" s="60"/>
      <c r="R142" s="60"/>
      <c r="S142" s="60"/>
    </row>
    <row r="143" spans="1:19" ht="20.100000000000001" customHeight="1">
      <c r="A143" s="47"/>
      <c r="B143" s="45"/>
      <c r="C143" s="45"/>
      <c r="D143" s="47"/>
      <c r="E143" s="52"/>
      <c r="F143" s="47"/>
      <c r="G143" s="47"/>
      <c r="H143" s="48"/>
      <c r="I143" s="286"/>
      <c r="J143" s="287"/>
      <c r="K143" s="287"/>
      <c r="L143" s="106"/>
      <c r="M143" s="42"/>
      <c r="N143" s="52"/>
      <c r="O143" s="52"/>
      <c r="P143" s="60"/>
      <c r="Q143" s="60"/>
      <c r="R143" s="60"/>
      <c r="S143" s="60"/>
    </row>
    <row r="144" spans="1:19" ht="20.100000000000001" customHeight="1">
      <c r="A144" s="47"/>
      <c r="B144" s="45"/>
      <c r="C144" s="45"/>
      <c r="D144" s="47"/>
      <c r="E144" s="52"/>
      <c r="F144" s="47"/>
      <c r="G144" s="47"/>
      <c r="H144" s="48"/>
      <c r="I144" s="286"/>
      <c r="J144" s="287"/>
      <c r="K144" s="287"/>
      <c r="L144" s="106"/>
      <c r="M144" s="100"/>
      <c r="N144" s="101"/>
      <c r="O144" s="89"/>
      <c r="P144" s="42"/>
      <c r="Q144" s="100"/>
      <c r="R144" s="60"/>
      <c r="S144" s="60"/>
    </row>
    <row r="145" spans="1:19" ht="20.100000000000001" customHeight="1">
      <c r="A145" s="47"/>
      <c r="B145" s="45"/>
      <c r="C145" s="45"/>
      <c r="D145" s="47"/>
      <c r="E145" s="52"/>
      <c r="F145" s="47"/>
      <c r="G145" s="47"/>
      <c r="H145" s="48"/>
      <c r="I145" s="286"/>
      <c r="J145" s="287"/>
      <c r="K145" s="287"/>
      <c r="L145" s="108"/>
      <c r="M145" s="100"/>
      <c r="N145" s="101"/>
      <c r="O145" s="102"/>
      <c r="P145" s="99"/>
      <c r="Q145" s="100"/>
      <c r="R145" s="60"/>
      <c r="S145" s="60"/>
    </row>
    <row r="146" spans="1:19" ht="20.100000000000001" customHeight="1">
      <c r="A146" s="47"/>
      <c r="B146" s="45"/>
      <c r="C146" s="45"/>
      <c r="D146" s="47"/>
      <c r="E146" s="52"/>
      <c r="F146" s="47"/>
      <c r="G146" s="47"/>
      <c r="H146" s="74"/>
      <c r="I146" s="286"/>
      <c r="J146" s="287"/>
      <c r="K146" s="287"/>
      <c r="L146" s="57"/>
      <c r="M146" s="100"/>
      <c r="N146" s="52"/>
      <c r="O146" s="102"/>
      <c r="P146" s="60"/>
      <c r="Q146" s="103"/>
      <c r="R146" s="60"/>
      <c r="S146" s="60"/>
    </row>
    <row r="147" spans="1:19" ht="20.100000000000001" customHeight="1">
      <c r="A147" s="47"/>
      <c r="B147" s="45"/>
      <c r="C147" s="45"/>
      <c r="D147" s="47"/>
      <c r="E147" s="52"/>
      <c r="F147" s="47"/>
      <c r="G147" s="47"/>
      <c r="H147" s="48"/>
      <c r="I147" s="58"/>
      <c r="J147" s="59"/>
      <c r="K147" s="59"/>
      <c r="L147" s="57"/>
      <c r="M147" s="100"/>
      <c r="N147" s="52"/>
      <c r="O147" s="102"/>
      <c r="P147" s="60"/>
      <c r="Q147" s="60"/>
      <c r="R147" s="60"/>
      <c r="S147" s="60"/>
    </row>
    <row r="148" spans="1:19" ht="20.100000000000001" customHeight="1">
      <c r="A148" s="47"/>
      <c r="B148" s="45"/>
      <c r="C148" s="45"/>
      <c r="D148" s="283"/>
      <c r="E148" s="284"/>
      <c r="F148" s="284"/>
      <c r="G148" s="283"/>
      <c r="H148" s="285"/>
      <c r="I148" s="285"/>
      <c r="J148" s="285"/>
      <c r="K148" s="285"/>
      <c r="L148" s="285"/>
      <c r="M148" s="285"/>
      <c r="N148" s="285"/>
      <c r="O148" s="102"/>
      <c r="P148" s="60"/>
      <c r="Q148" s="60"/>
      <c r="R148" s="60"/>
      <c r="S148" s="60"/>
    </row>
    <row r="149" spans="1:19" ht="20.100000000000001" customHeight="1">
      <c r="A149" s="47"/>
      <c r="B149" s="45"/>
      <c r="C149" s="45"/>
      <c r="D149" s="283"/>
      <c r="E149" s="284"/>
      <c r="F149" s="284"/>
      <c r="G149" s="283"/>
      <c r="H149" s="285"/>
      <c r="I149" s="285"/>
      <c r="J149" s="285"/>
      <c r="K149" s="285"/>
      <c r="L149" s="285"/>
      <c r="M149" s="285"/>
      <c r="N149" s="285"/>
      <c r="O149" s="102"/>
      <c r="P149" s="60"/>
      <c r="Q149" s="60"/>
      <c r="R149" s="60"/>
      <c r="S149" s="60"/>
    </row>
    <row r="150" spans="1:19" ht="20.100000000000001" customHeight="1">
      <c r="A150" s="47"/>
      <c r="B150" s="45"/>
      <c r="C150" s="45"/>
      <c r="D150" s="47"/>
      <c r="E150" s="52"/>
      <c r="F150" s="47"/>
      <c r="G150" s="47"/>
      <c r="H150" s="48"/>
      <c r="I150" s="58"/>
      <c r="J150" s="59"/>
      <c r="K150" s="59"/>
      <c r="L150" s="57"/>
      <c r="M150" s="100"/>
      <c r="N150" s="52"/>
      <c r="O150" s="102"/>
      <c r="P150" s="60"/>
      <c r="Q150" s="60"/>
      <c r="R150" s="60"/>
      <c r="S150" s="60"/>
    </row>
    <row r="151" spans="1:19" ht="20.100000000000001" customHeight="1">
      <c r="A151" s="47"/>
      <c r="B151" s="45"/>
      <c r="C151" s="45"/>
      <c r="D151" s="47"/>
      <c r="E151" s="52"/>
      <c r="F151" s="47"/>
      <c r="G151" s="47"/>
      <c r="H151" s="48"/>
      <c r="I151" s="58"/>
      <c r="J151" s="59"/>
      <c r="K151" s="59"/>
      <c r="L151" s="57"/>
      <c r="M151" s="100"/>
      <c r="N151" s="52"/>
      <c r="O151" s="102"/>
      <c r="P151" s="60"/>
      <c r="Q151" s="60"/>
      <c r="R151" s="60"/>
      <c r="S151" s="60"/>
    </row>
    <row r="152" spans="1:19" ht="3" customHeight="1">
      <c r="A152" s="60"/>
      <c r="B152" s="60"/>
      <c r="C152" s="60"/>
      <c r="D152" s="52"/>
      <c r="E152" s="52"/>
      <c r="F152" s="52"/>
      <c r="G152" s="60"/>
      <c r="H152" s="60"/>
      <c r="I152" s="60"/>
      <c r="J152" s="60"/>
      <c r="K152" s="60"/>
      <c r="L152" s="60"/>
      <c r="M152" s="60"/>
      <c r="N152" s="60"/>
      <c r="O152" s="60"/>
      <c r="P152" s="60"/>
      <c r="Q152" s="60"/>
      <c r="R152" s="60"/>
      <c r="S152" s="60"/>
    </row>
    <row r="153" spans="1:19" ht="20.100000000000001" customHeight="1">
      <c r="A153" s="74"/>
      <c r="B153" s="75"/>
      <c r="C153" s="60"/>
      <c r="D153" s="47"/>
      <c r="E153" s="104"/>
      <c r="F153" s="104"/>
      <c r="G153" s="104"/>
      <c r="H153" s="105"/>
      <c r="I153" s="105"/>
      <c r="J153" s="105"/>
      <c r="K153" s="105"/>
      <c r="L153" s="106"/>
      <c r="M153" s="42"/>
      <c r="N153" s="52"/>
      <c r="O153" s="52"/>
      <c r="P153" s="52"/>
      <c r="Q153" s="52"/>
      <c r="R153" s="60"/>
      <c r="S153" s="60"/>
    </row>
    <row r="154" spans="1:19" ht="20.100000000000001" customHeight="1">
      <c r="A154" s="47"/>
      <c r="B154" s="45"/>
      <c r="C154" s="45"/>
      <c r="D154" s="47"/>
      <c r="E154" s="107"/>
      <c r="F154" s="104"/>
      <c r="G154" s="104"/>
      <c r="H154" s="105"/>
      <c r="I154" s="105"/>
      <c r="J154" s="105"/>
      <c r="K154" s="105"/>
      <c r="L154" s="106"/>
      <c r="M154" s="99"/>
      <c r="N154" s="52"/>
      <c r="O154" s="52"/>
      <c r="P154" s="60"/>
      <c r="Q154" s="60"/>
      <c r="R154" s="60"/>
      <c r="S154" s="60"/>
    </row>
    <row r="155" spans="1:19" ht="20.100000000000001" customHeight="1">
      <c r="A155" s="47"/>
      <c r="B155" s="45"/>
      <c r="C155" s="45"/>
      <c r="D155" s="47"/>
      <c r="E155" s="52"/>
      <c r="F155" s="47"/>
      <c r="G155" s="47"/>
      <c r="H155" s="48"/>
      <c r="I155" s="286"/>
      <c r="J155" s="287"/>
      <c r="K155" s="287"/>
      <c r="L155" s="106"/>
      <c r="M155" s="42"/>
      <c r="N155" s="52"/>
      <c r="O155" s="52"/>
      <c r="P155" s="60"/>
      <c r="Q155" s="60"/>
      <c r="R155" s="60"/>
      <c r="S155" s="60"/>
    </row>
    <row r="156" spans="1:19" ht="20.100000000000001" customHeight="1">
      <c r="A156" s="47"/>
      <c r="B156" s="45"/>
      <c r="C156" s="45"/>
      <c r="D156" s="47"/>
      <c r="E156" s="52"/>
      <c r="F156" s="47"/>
      <c r="G156" s="47"/>
      <c r="H156" s="48"/>
      <c r="I156" s="286"/>
      <c r="J156" s="287"/>
      <c r="K156" s="287"/>
      <c r="L156" s="106"/>
      <c r="M156" s="100"/>
      <c r="N156" s="101"/>
      <c r="O156" s="89"/>
      <c r="P156" s="42"/>
      <c r="Q156" s="100"/>
      <c r="R156" s="60"/>
      <c r="S156" s="60"/>
    </row>
    <row r="157" spans="1:19" ht="20.100000000000001" customHeight="1">
      <c r="A157" s="47"/>
      <c r="B157" s="45"/>
      <c r="C157" s="45"/>
      <c r="D157" s="47"/>
      <c r="E157" s="52"/>
      <c r="F157" s="47"/>
      <c r="G157" s="47"/>
      <c r="H157" s="48"/>
      <c r="I157" s="286"/>
      <c r="J157" s="287"/>
      <c r="K157" s="287"/>
      <c r="L157" s="108"/>
      <c r="M157" s="100"/>
      <c r="N157" s="101"/>
      <c r="O157" s="102"/>
      <c r="P157" s="99"/>
      <c r="Q157" s="100"/>
      <c r="R157" s="60"/>
      <c r="S157" s="60"/>
    </row>
    <row r="158" spans="1:19" ht="20.100000000000001" customHeight="1">
      <c r="A158" s="47"/>
      <c r="B158" s="45"/>
      <c r="C158" s="45"/>
      <c r="D158" s="47"/>
      <c r="E158" s="52"/>
      <c r="F158" s="47"/>
      <c r="G158" s="47"/>
      <c r="H158" s="74"/>
      <c r="I158" s="286"/>
      <c r="J158" s="287"/>
      <c r="K158" s="287"/>
      <c r="L158" s="57"/>
      <c r="M158" s="100"/>
      <c r="N158" s="52"/>
      <c r="O158" s="102"/>
      <c r="P158" s="60"/>
      <c r="Q158" s="103"/>
      <c r="R158" s="60"/>
      <c r="S158" s="60"/>
    </row>
    <row r="159" spans="1:19" ht="20.100000000000001" customHeight="1">
      <c r="A159" s="47"/>
      <c r="B159" s="45"/>
      <c r="C159" s="45"/>
      <c r="D159" s="47"/>
      <c r="E159" s="52"/>
      <c r="F159" s="47"/>
      <c r="G159" s="47"/>
      <c r="H159" s="48"/>
      <c r="I159" s="58"/>
      <c r="J159" s="59"/>
      <c r="K159" s="59"/>
      <c r="L159" s="57"/>
      <c r="M159" s="100"/>
      <c r="N159" s="52"/>
      <c r="O159" s="102"/>
      <c r="P159" s="60"/>
      <c r="Q159" s="60"/>
      <c r="R159" s="60"/>
      <c r="S159" s="60"/>
    </row>
    <row r="160" spans="1:19" ht="20.100000000000001" customHeight="1">
      <c r="A160" s="47"/>
      <c r="B160" s="45"/>
      <c r="C160" s="45"/>
      <c r="D160" s="283"/>
      <c r="E160" s="284"/>
      <c r="F160" s="284"/>
      <c r="G160" s="283"/>
      <c r="H160" s="285"/>
      <c r="I160" s="285"/>
      <c r="J160" s="285"/>
      <c r="K160" s="285"/>
      <c r="L160" s="285"/>
      <c r="M160" s="285"/>
      <c r="N160" s="285"/>
      <c r="O160" s="102"/>
      <c r="P160" s="60"/>
      <c r="Q160" s="60"/>
      <c r="R160" s="60"/>
      <c r="S160" s="60"/>
    </row>
    <row r="161" spans="1:19" ht="20.100000000000001" customHeight="1">
      <c r="A161" s="47"/>
      <c r="B161" s="45"/>
      <c r="C161" s="45"/>
      <c r="D161" s="283"/>
      <c r="E161" s="284"/>
      <c r="F161" s="284"/>
      <c r="G161" s="283"/>
      <c r="H161" s="285"/>
      <c r="I161" s="285"/>
      <c r="J161" s="285"/>
      <c r="K161" s="285"/>
      <c r="L161" s="285"/>
      <c r="M161" s="285"/>
      <c r="N161" s="285"/>
      <c r="O161" s="102"/>
      <c r="P161" s="60"/>
      <c r="Q161" s="60"/>
      <c r="R161" s="60"/>
      <c r="S161" s="60"/>
    </row>
    <row r="162" spans="1:19" ht="20.100000000000001" customHeight="1">
      <c r="A162" s="47"/>
      <c r="B162" s="45"/>
      <c r="C162" s="45"/>
      <c r="D162" s="47"/>
      <c r="E162" s="52"/>
      <c r="F162" s="47"/>
      <c r="G162" s="47"/>
      <c r="H162" s="48"/>
      <c r="I162" s="58"/>
      <c r="J162" s="59"/>
      <c r="K162" s="59"/>
      <c r="L162" s="57"/>
      <c r="M162" s="100"/>
      <c r="N162" s="52"/>
      <c r="O162" s="102"/>
      <c r="P162" s="60"/>
      <c r="Q162" s="60"/>
      <c r="R162" s="60"/>
      <c r="S162" s="60"/>
    </row>
    <row r="163" spans="1:19" ht="20.100000000000001" customHeight="1">
      <c r="A163" s="47"/>
      <c r="B163" s="45"/>
      <c r="C163" s="45"/>
      <c r="D163" s="47"/>
      <c r="E163" s="52"/>
      <c r="F163" s="47"/>
      <c r="G163" s="47"/>
      <c r="H163" s="48"/>
      <c r="I163" s="58"/>
      <c r="J163" s="59"/>
      <c r="K163" s="59"/>
      <c r="L163" s="57"/>
      <c r="M163" s="100"/>
      <c r="N163" s="52"/>
      <c r="O163" s="102"/>
      <c r="P163" s="60"/>
      <c r="Q163" s="60"/>
      <c r="R163" s="60"/>
      <c r="S163" s="60"/>
    </row>
    <row r="164" spans="1:19" ht="3" customHeight="1">
      <c r="A164" s="60"/>
      <c r="B164" s="60"/>
      <c r="C164" s="60"/>
      <c r="D164" s="52"/>
      <c r="E164" s="52"/>
      <c r="F164" s="52"/>
      <c r="G164" s="60"/>
      <c r="H164" s="60"/>
      <c r="I164" s="60"/>
      <c r="J164" s="60"/>
      <c r="K164" s="60"/>
      <c r="L164" s="60"/>
      <c r="M164" s="60"/>
      <c r="N164" s="60"/>
      <c r="O164" s="60"/>
      <c r="P164" s="60"/>
      <c r="Q164" s="60"/>
      <c r="R164" s="60"/>
      <c r="S164" s="60"/>
    </row>
    <row r="165" spans="1:19" ht="20.100000000000001" customHeight="1">
      <c r="A165" s="74"/>
      <c r="B165" s="75"/>
      <c r="C165" s="60"/>
      <c r="D165" s="47"/>
      <c r="E165" s="104"/>
      <c r="F165" s="104"/>
      <c r="G165" s="104"/>
      <c r="H165" s="105"/>
      <c r="I165" s="105"/>
      <c r="J165" s="105"/>
      <c r="K165" s="105"/>
      <c r="L165" s="106"/>
      <c r="M165" s="42"/>
      <c r="N165" s="52"/>
      <c r="O165" s="52"/>
      <c r="P165" s="52"/>
      <c r="Q165" s="52"/>
      <c r="R165" s="60"/>
      <c r="S165" s="60"/>
    </row>
    <row r="166" spans="1:19" ht="20.100000000000001" customHeight="1">
      <c r="A166" s="47"/>
      <c r="B166" s="45"/>
      <c r="C166" s="45"/>
      <c r="D166" s="47"/>
      <c r="E166" s="107"/>
      <c r="F166" s="104"/>
      <c r="G166" s="104"/>
      <c r="H166" s="105"/>
      <c r="I166" s="105"/>
      <c r="J166" s="105"/>
      <c r="K166" s="105"/>
      <c r="L166" s="106"/>
      <c r="M166" s="99"/>
      <c r="N166" s="52"/>
      <c r="O166" s="52"/>
      <c r="P166" s="60"/>
      <c r="Q166" s="60"/>
      <c r="R166" s="60"/>
      <c r="S166" s="60"/>
    </row>
    <row r="167" spans="1:19" ht="20.100000000000001" customHeight="1">
      <c r="A167" s="47"/>
      <c r="B167" s="45"/>
      <c r="C167" s="45"/>
      <c r="D167" s="47"/>
      <c r="E167" s="52"/>
      <c r="F167" s="47"/>
      <c r="G167" s="47"/>
      <c r="H167" s="48"/>
      <c r="I167" s="286"/>
      <c r="J167" s="287"/>
      <c r="K167" s="287"/>
      <c r="L167" s="106"/>
      <c r="M167" s="42"/>
      <c r="N167" s="52"/>
      <c r="O167" s="52"/>
      <c r="P167" s="60"/>
      <c r="Q167" s="60"/>
      <c r="R167" s="60"/>
      <c r="S167" s="60"/>
    </row>
    <row r="168" spans="1:19" ht="20.100000000000001" customHeight="1">
      <c r="A168" s="47"/>
      <c r="B168" s="45"/>
      <c r="C168" s="45"/>
      <c r="D168" s="47"/>
      <c r="E168" s="52"/>
      <c r="F168" s="47"/>
      <c r="G168" s="47"/>
      <c r="H168" s="48"/>
      <c r="I168" s="286"/>
      <c r="J168" s="287"/>
      <c r="K168" s="287"/>
      <c r="L168" s="106"/>
      <c r="M168" s="100"/>
      <c r="N168" s="101"/>
      <c r="O168" s="89"/>
      <c r="P168" s="42"/>
      <c r="Q168" s="100"/>
      <c r="R168" s="60"/>
      <c r="S168" s="60"/>
    </row>
    <row r="169" spans="1:19" ht="20.100000000000001" customHeight="1">
      <c r="A169" s="47"/>
      <c r="B169" s="45"/>
      <c r="C169" s="45"/>
      <c r="D169" s="47"/>
      <c r="E169" s="52"/>
      <c r="F169" s="47"/>
      <c r="G169" s="47"/>
      <c r="H169" s="48"/>
      <c r="I169" s="286"/>
      <c r="J169" s="287"/>
      <c r="K169" s="287"/>
      <c r="L169" s="108"/>
      <c r="M169" s="100"/>
      <c r="N169" s="101"/>
      <c r="O169" s="102"/>
      <c r="P169" s="99"/>
      <c r="Q169" s="100"/>
      <c r="R169" s="60"/>
      <c r="S169" s="60"/>
    </row>
    <row r="170" spans="1:19" ht="20.100000000000001" customHeight="1">
      <c r="A170" s="47"/>
      <c r="B170" s="45"/>
      <c r="C170" s="45"/>
      <c r="D170" s="47"/>
      <c r="E170" s="52"/>
      <c r="F170" s="47"/>
      <c r="G170" s="47"/>
      <c r="H170" s="74"/>
      <c r="I170" s="286"/>
      <c r="J170" s="287"/>
      <c r="K170" s="287"/>
      <c r="L170" s="57"/>
      <c r="M170" s="100"/>
      <c r="N170" s="52"/>
      <c r="O170" s="102"/>
      <c r="P170" s="60"/>
      <c r="Q170" s="103"/>
      <c r="R170" s="60"/>
      <c r="S170" s="60"/>
    </row>
    <row r="171" spans="1:19" ht="20.100000000000001" customHeight="1">
      <c r="A171" s="47"/>
      <c r="B171" s="45"/>
      <c r="C171" s="45"/>
      <c r="D171" s="47"/>
      <c r="E171" s="52"/>
      <c r="F171" s="47"/>
      <c r="G171" s="47"/>
      <c r="H171" s="48"/>
      <c r="I171" s="58"/>
      <c r="J171" s="59"/>
      <c r="K171" s="59"/>
      <c r="L171" s="57"/>
      <c r="M171" s="100"/>
      <c r="N171" s="52"/>
      <c r="O171" s="102"/>
      <c r="P171" s="60"/>
      <c r="Q171" s="60"/>
      <c r="R171" s="60"/>
      <c r="S171" s="60"/>
    </row>
    <row r="172" spans="1:19" ht="20.100000000000001" customHeight="1">
      <c r="A172" s="47"/>
      <c r="B172" s="45"/>
      <c r="C172" s="45"/>
      <c r="D172" s="283"/>
      <c r="E172" s="284"/>
      <c r="F172" s="284"/>
      <c r="G172" s="283"/>
      <c r="H172" s="285"/>
      <c r="I172" s="285"/>
      <c r="J172" s="285"/>
      <c r="K172" s="285"/>
      <c r="L172" s="285"/>
      <c r="M172" s="285"/>
      <c r="N172" s="285"/>
      <c r="O172" s="102"/>
      <c r="P172" s="60"/>
      <c r="Q172" s="60"/>
      <c r="R172" s="60"/>
      <c r="S172" s="60"/>
    </row>
    <row r="173" spans="1:19" ht="20.100000000000001" customHeight="1">
      <c r="A173" s="47"/>
      <c r="B173" s="45"/>
      <c r="C173" s="45"/>
      <c r="D173" s="283"/>
      <c r="E173" s="284"/>
      <c r="F173" s="284"/>
      <c r="G173" s="283"/>
      <c r="H173" s="285"/>
      <c r="I173" s="285"/>
      <c r="J173" s="285"/>
      <c r="K173" s="285"/>
      <c r="L173" s="285"/>
      <c r="M173" s="285"/>
      <c r="N173" s="285"/>
      <c r="O173" s="102"/>
      <c r="P173" s="60"/>
      <c r="Q173" s="60"/>
      <c r="R173" s="60"/>
      <c r="S173" s="60"/>
    </row>
    <row r="174" spans="1:19" ht="20.100000000000001" customHeight="1">
      <c r="A174" s="60"/>
      <c r="B174" s="60"/>
      <c r="C174" s="60"/>
      <c r="D174" s="52"/>
      <c r="E174" s="52"/>
      <c r="F174" s="52"/>
      <c r="G174" s="60"/>
      <c r="H174" s="60"/>
      <c r="I174" s="60"/>
      <c r="J174" s="60"/>
      <c r="K174" s="60"/>
      <c r="L174" s="60"/>
      <c r="M174" s="60"/>
      <c r="N174" s="60"/>
      <c r="O174" s="60"/>
      <c r="P174" s="60"/>
      <c r="Q174" s="60"/>
      <c r="R174" s="60"/>
      <c r="S174" s="60"/>
    </row>
    <row r="175" spans="1:19" ht="20.100000000000001" customHeight="1">
      <c r="A175" s="60"/>
      <c r="B175" s="60"/>
      <c r="C175" s="60"/>
      <c r="D175" s="52"/>
      <c r="E175" s="52"/>
      <c r="F175" s="52"/>
      <c r="G175" s="60"/>
      <c r="H175" s="60"/>
      <c r="I175" s="60"/>
      <c r="J175" s="60"/>
      <c r="K175" s="60"/>
      <c r="L175" s="60"/>
      <c r="M175" s="60"/>
      <c r="N175" s="60"/>
      <c r="O175" s="60"/>
      <c r="P175" s="60"/>
      <c r="Q175" s="60"/>
      <c r="R175" s="60"/>
      <c r="S175" s="60"/>
    </row>
    <row r="176" spans="1:19" ht="3" customHeight="1">
      <c r="A176" s="60"/>
      <c r="B176" s="60"/>
      <c r="C176" s="60"/>
      <c r="D176" s="52"/>
      <c r="E176" s="52"/>
      <c r="F176" s="52"/>
      <c r="G176" s="60"/>
      <c r="H176" s="60"/>
      <c r="I176" s="60"/>
      <c r="J176" s="60"/>
      <c r="K176" s="60"/>
      <c r="L176" s="60"/>
      <c r="M176" s="60"/>
      <c r="N176" s="60"/>
      <c r="O176" s="60"/>
      <c r="P176" s="60"/>
      <c r="Q176" s="60"/>
      <c r="R176" s="60"/>
      <c r="S176" s="60"/>
    </row>
    <row r="177" spans="1:19" ht="20.100000000000001" customHeight="1">
      <c r="A177" s="74"/>
      <c r="B177" s="75"/>
      <c r="C177" s="60"/>
      <c r="D177" s="47"/>
      <c r="E177" s="104"/>
      <c r="F177" s="104"/>
      <c r="G177" s="104"/>
      <c r="H177" s="105"/>
      <c r="I177" s="105"/>
      <c r="J177" s="105"/>
      <c r="K177" s="105"/>
      <c r="L177" s="106"/>
      <c r="M177" s="42"/>
      <c r="N177" s="52"/>
      <c r="O177" s="52"/>
      <c r="P177" s="52"/>
      <c r="Q177" s="52"/>
      <c r="R177" s="60"/>
      <c r="S177" s="60"/>
    </row>
    <row r="178" spans="1:19" ht="20.100000000000001" customHeight="1">
      <c r="A178" s="47"/>
      <c r="B178" s="45"/>
      <c r="C178" s="45"/>
      <c r="D178" s="47"/>
      <c r="E178" s="107"/>
      <c r="F178" s="104"/>
      <c r="G178" s="104"/>
      <c r="H178" s="105"/>
      <c r="I178" s="105"/>
      <c r="J178" s="105"/>
      <c r="K178" s="105"/>
      <c r="L178" s="106"/>
      <c r="M178" s="99"/>
      <c r="N178" s="52"/>
      <c r="O178" s="52"/>
      <c r="P178" s="60"/>
      <c r="Q178" s="60"/>
      <c r="R178" s="60"/>
      <c r="S178" s="60"/>
    </row>
    <row r="179" spans="1:19" ht="20.100000000000001" customHeight="1">
      <c r="A179" s="47"/>
      <c r="B179" s="45"/>
      <c r="C179" s="45"/>
      <c r="D179" s="47"/>
      <c r="E179" s="52"/>
      <c r="F179" s="47"/>
      <c r="G179" s="47"/>
      <c r="H179" s="48"/>
      <c r="I179" s="286"/>
      <c r="J179" s="287"/>
      <c r="K179" s="287"/>
      <c r="L179" s="106"/>
      <c r="M179" s="42"/>
      <c r="N179" s="52"/>
      <c r="O179" s="52"/>
      <c r="P179" s="60"/>
      <c r="Q179" s="60"/>
      <c r="R179" s="60"/>
      <c r="S179" s="60"/>
    </row>
    <row r="180" spans="1:19" ht="20.100000000000001" customHeight="1">
      <c r="A180" s="47"/>
      <c r="B180" s="45"/>
      <c r="C180" s="45"/>
      <c r="D180" s="47"/>
      <c r="E180" s="52"/>
      <c r="F180" s="47"/>
      <c r="G180" s="47"/>
      <c r="H180" s="48"/>
      <c r="I180" s="286"/>
      <c r="J180" s="287"/>
      <c r="K180" s="287"/>
      <c r="L180" s="106"/>
      <c r="M180" s="100"/>
      <c r="N180" s="101"/>
      <c r="O180" s="89"/>
      <c r="P180" s="42"/>
      <c r="Q180" s="100"/>
      <c r="R180" s="60"/>
      <c r="S180" s="60"/>
    </row>
    <row r="181" spans="1:19" ht="20.100000000000001" customHeight="1">
      <c r="A181" s="47"/>
      <c r="B181" s="45"/>
      <c r="C181" s="45"/>
      <c r="D181" s="47"/>
      <c r="E181" s="52"/>
      <c r="F181" s="47"/>
      <c r="G181" s="47"/>
      <c r="H181" s="48"/>
      <c r="I181" s="286"/>
      <c r="J181" s="287"/>
      <c r="K181" s="287"/>
      <c r="L181" s="108"/>
      <c r="M181" s="100"/>
      <c r="N181" s="101"/>
      <c r="O181" s="102"/>
      <c r="P181" s="99"/>
      <c r="Q181" s="100"/>
      <c r="R181" s="60"/>
      <c r="S181" s="60"/>
    </row>
    <row r="182" spans="1:19" ht="20.100000000000001" customHeight="1">
      <c r="A182" s="47"/>
      <c r="B182" s="45"/>
      <c r="C182" s="45"/>
      <c r="D182" s="47"/>
      <c r="E182" s="52"/>
      <c r="F182" s="47"/>
      <c r="G182" s="47"/>
      <c r="H182" s="74"/>
      <c r="I182" s="286"/>
      <c r="J182" s="287"/>
      <c r="K182" s="287"/>
      <c r="L182" s="57"/>
      <c r="M182" s="100"/>
      <c r="N182" s="52"/>
      <c r="O182" s="102"/>
      <c r="P182" s="60"/>
      <c r="Q182" s="103"/>
      <c r="R182" s="60"/>
      <c r="S182" s="60"/>
    </row>
    <row r="183" spans="1:19" ht="20.100000000000001" customHeight="1">
      <c r="A183" s="47"/>
      <c r="B183" s="45"/>
      <c r="C183" s="45"/>
      <c r="D183" s="47"/>
      <c r="E183" s="52"/>
      <c r="F183" s="47"/>
      <c r="G183" s="47"/>
      <c r="H183" s="48"/>
      <c r="I183" s="58"/>
      <c r="J183" s="59"/>
      <c r="K183" s="59"/>
      <c r="L183" s="57"/>
      <c r="M183" s="100"/>
      <c r="N183" s="52"/>
      <c r="O183" s="102"/>
      <c r="P183" s="60"/>
      <c r="Q183" s="60"/>
      <c r="R183" s="60"/>
      <c r="S183" s="60"/>
    </row>
    <row r="184" spans="1:19" ht="20.100000000000001" customHeight="1">
      <c r="A184" s="47"/>
      <c r="B184" s="45"/>
      <c r="C184" s="45"/>
      <c r="D184" s="283"/>
      <c r="E184" s="284"/>
      <c r="F184" s="284"/>
      <c r="G184" s="283"/>
      <c r="H184" s="285"/>
      <c r="I184" s="285"/>
      <c r="J184" s="285"/>
      <c r="K184" s="285"/>
      <c r="L184" s="285"/>
      <c r="M184" s="285"/>
      <c r="N184" s="285"/>
      <c r="O184" s="102"/>
      <c r="P184" s="60"/>
      <c r="Q184" s="60"/>
      <c r="R184" s="60"/>
      <c r="S184" s="60"/>
    </row>
    <row r="185" spans="1:19" ht="20.100000000000001" customHeight="1">
      <c r="A185" s="47"/>
      <c r="B185" s="45"/>
      <c r="C185" s="45"/>
      <c r="D185" s="283"/>
      <c r="E185" s="284"/>
      <c r="F185" s="284"/>
      <c r="G185" s="283"/>
      <c r="H185" s="285"/>
      <c r="I185" s="285"/>
      <c r="J185" s="285"/>
      <c r="K185" s="285"/>
      <c r="L185" s="285"/>
      <c r="M185" s="285"/>
      <c r="N185" s="285"/>
      <c r="O185" s="102"/>
      <c r="P185" s="60"/>
      <c r="Q185" s="60"/>
      <c r="R185" s="60"/>
      <c r="S185" s="60"/>
    </row>
    <row r="186" spans="1:19" ht="20.100000000000001" customHeight="1">
      <c r="A186" s="60"/>
      <c r="B186" s="60"/>
      <c r="C186" s="60"/>
      <c r="D186" s="52"/>
      <c r="E186" s="52"/>
      <c r="F186" s="52"/>
      <c r="G186" s="60"/>
      <c r="H186" s="60"/>
      <c r="I186" s="60"/>
      <c r="J186" s="60"/>
      <c r="K186" s="60"/>
      <c r="L186" s="60"/>
      <c r="M186" s="60"/>
      <c r="N186" s="60"/>
      <c r="O186" s="60"/>
      <c r="P186" s="60"/>
      <c r="Q186" s="60"/>
      <c r="R186" s="60"/>
      <c r="S186" s="60"/>
    </row>
    <row r="187" spans="1:19" ht="20.100000000000001" customHeight="1">
      <c r="A187" s="60"/>
      <c r="B187" s="60"/>
      <c r="C187" s="60"/>
      <c r="D187" s="52"/>
      <c r="E187" s="52"/>
      <c r="F187" s="52"/>
      <c r="G187" s="60"/>
      <c r="H187" s="60"/>
      <c r="I187" s="60"/>
      <c r="J187" s="60"/>
      <c r="K187" s="60"/>
      <c r="L187" s="60"/>
      <c r="M187" s="60"/>
      <c r="N187" s="60"/>
      <c r="O187" s="60"/>
      <c r="P187" s="60"/>
      <c r="Q187" s="60"/>
      <c r="R187" s="60"/>
      <c r="S187" s="60"/>
    </row>
    <row r="188" spans="1:19" ht="3" customHeight="1">
      <c r="A188" s="60"/>
      <c r="B188" s="60"/>
      <c r="C188" s="60"/>
      <c r="D188" s="52"/>
      <c r="E188" s="52"/>
      <c r="F188" s="52"/>
      <c r="G188" s="60"/>
      <c r="H188" s="60"/>
      <c r="I188" s="60"/>
      <c r="J188" s="60"/>
      <c r="K188" s="60"/>
      <c r="L188" s="60"/>
      <c r="M188" s="60"/>
      <c r="N188" s="60"/>
      <c r="O188" s="60"/>
      <c r="P188" s="60"/>
      <c r="Q188" s="60"/>
      <c r="R188" s="60"/>
      <c r="S188" s="60"/>
    </row>
    <row r="189" spans="1:19" ht="20.100000000000001" customHeight="1">
      <c r="A189" s="74"/>
      <c r="B189" s="75"/>
      <c r="C189" s="60"/>
      <c r="D189" s="47"/>
      <c r="E189" s="104"/>
      <c r="F189" s="104"/>
      <c r="G189" s="104"/>
      <c r="H189" s="105"/>
      <c r="I189" s="105"/>
      <c r="J189" s="105"/>
      <c r="K189" s="105"/>
      <c r="L189" s="106"/>
      <c r="M189" s="42"/>
      <c r="N189" s="52"/>
      <c r="O189" s="52"/>
      <c r="P189" s="52"/>
      <c r="Q189" s="52"/>
      <c r="R189" s="60"/>
      <c r="S189" s="60"/>
    </row>
    <row r="190" spans="1:19" ht="20.100000000000001" customHeight="1">
      <c r="A190" s="47"/>
      <c r="B190" s="45"/>
      <c r="C190" s="45"/>
      <c r="D190" s="47"/>
      <c r="E190" s="107"/>
      <c r="F190" s="104"/>
      <c r="G190" s="104"/>
      <c r="H190" s="105"/>
      <c r="I190" s="105"/>
      <c r="J190" s="105"/>
      <c r="K190" s="105"/>
      <c r="L190" s="106"/>
      <c r="M190" s="99"/>
      <c r="N190" s="52"/>
      <c r="O190" s="52"/>
      <c r="P190" s="60"/>
      <c r="Q190" s="60"/>
      <c r="R190" s="60"/>
      <c r="S190" s="60"/>
    </row>
    <row r="191" spans="1:19" ht="20.100000000000001" customHeight="1">
      <c r="A191" s="47"/>
      <c r="B191" s="45"/>
      <c r="C191" s="45"/>
      <c r="D191" s="47"/>
      <c r="E191" s="52"/>
      <c r="F191" s="47"/>
      <c r="G191" s="47"/>
      <c r="H191" s="48"/>
      <c r="I191" s="286"/>
      <c r="J191" s="287"/>
      <c r="K191" s="287"/>
      <c r="L191" s="106"/>
      <c r="M191" s="42"/>
      <c r="N191" s="52"/>
      <c r="O191" s="52"/>
      <c r="P191" s="60"/>
      <c r="Q191" s="60"/>
      <c r="R191" s="60"/>
      <c r="S191" s="60"/>
    </row>
    <row r="192" spans="1:19" ht="20.100000000000001" customHeight="1">
      <c r="A192" s="47"/>
      <c r="B192" s="45"/>
      <c r="C192" s="45"/>
      <c r="D192" s="47"/>
      <c r="E192" s="52"/>
      <c r="F192" s="47"/>
      <c r="G192" s="47"/>
      <c r="H192" s="48"/>
      <c r="I192" s="286"/>
      <c r="J192" s="287"/>
      <c r="K192" s="287"/>
      <c r="L192" s="106"/>
      <c r="M192" s="100"/>
      <c r="N192" s="101"/>
      <c r="O192" s="89"/>
      <c r="P192" s="42"/>
      <c r="Q192" s="100"/>
      <c r="R192" s="60"/>
      <c r="S192" s="60"/>
    </row>
    <row r="193" spans="1:19" ht="20.100000000000001" customHeight="1">
      <c r="A193" s="47"/>
      <c r="B193" s="45"/>
      <c r="C193" s="45"/>
      <c r="D193" s="47"/>
      <c r="E193" s="52"/>
      <c r="F193" s="47"/>
      <c r="G193" s="47"/>
      <c r="H193" s="48"/>
      <c r="I193" s="286"/>
      <c r="J193" s="287"/>
      <c r="K193" s="287"/>
      <c r="L193" s="108"/>
      <c r="M193" s="100"/>
      <c r="N193" s="101"/>
      <c r="O193" s="102"/>
      <c r="P193" s="99"/>
      <c r="Q193" s="100"/>
      <c r="R193" s="60"/>
      <c r="S193" s="60"/>
    </row>
    <row r="194" spans="1:19" ht="20.100000000000001" customHeight="1">
      <c r="A194" s="47"/>
      <c r="B194" s="45"/>
      <c r="C194" s="45"/>
      <c r="D194" s="47"/>
      <c r="E194" s="52"/>
      <c r="F194" s="47"/>
      <c r="G194" s="47"/>
      <c r="H194" s="74"/>
      <c r="I194" s="286"/>
      <c r="J194" s="287"/>
      <c r="K194" s="287"/>
      <c r="L194" s="57"/>
      <c r="M194" s="100"/>
      <c r="N194" s="52"/>
      <c r="O194" s="102"/>
      <c r="P194" s="60"/>
      <c r="Q194" s="103"/>
      <c r="R194" s="60"/>
      <c r="S194" s="60"/>
    </row>
    <row r="195" spans="1:19" ht="20.100000000000001" customHeight="1">
      <c r="A195" s="47"/>
      <c r="B195" s="45"/>
      <c r="C195" s="45"/>
      <c r="D195" s="47"/>
      <c r="E195" s="52"/>
      <c r="F195" s="47"/>
      <c r="G195" s="47"/>
      <c r="H195" s="48"/>
      <c r="I195" s="58"/>
      <c r="J195" s="59"/>
      <c r="K195" s="59"/>
      <c r="L195" s="57"/>
      <c r="M195" s="100"/>
      <c r="N195" s="52"/>
      <c r="O195" s="102"/>
      <c r="P195" s="60"/>
      <c r="Q195" s="60"/>
      <c r="R195" s="60"/>
      <c r="S195" s="60"/>
    </row>
    <row r="196" spans="1:19" ht="20.100000000000001" customHeight="1">
      <c r="A196" s="47"/>
      <c r="B196" s="45"/>
      <c r="C196" s="45"/>
      <c r="D196" s="283"/>
      <c r="E196" s="284"/>
      <c r="F196" s="284"/>
      <c r="G196" s="283"/>
      <c r="H196" s="285"/>
      <c r="I196" s="285"/>
      <c r="J196" s="285"/>
      <c r="K196" s="285"/>
      <c r="L196" s="285"/>
      <c r="M196" s="285"/>
      <c r="N196" s="285"/>
      <c r="O196" s="102"/>
      <c r="P196" s="60"/>
      <c r="Q196" s="60"/>
      <c r="R196" s="60"/>
      <c r="S196" s="60"/>
    </row>
    <row r="197" spans="1:19" ht="20.100000000000001" customHeight="1">
      <c r="A197" s="47"/>
      <c r="B197" s="45"/>
      <c r="C197" s="45"/>
      <c r="D197" s="283"/>
      <c r="E197" s="284"/>
      <c r="F197" s="284"/>
      <c r="G197" s="283"/>
      <c r="H197" s="285"/>
      <c r="I197" s="285"/>
      <c r="J197" s="285"/>
      <c r="K197" s="285"/>
      <c r="L197" s="285"/>
      <c r="M197" s="285"/>
      <c r="N197" s="285"/>
      <c r="O197" s="102"/>
      <c r="P197" s="60"/>
      <c r="Q197" s="60"/>
      <c r="R197" s="60"/>
      <c r="S197" s="60"/>
    </row>
    <row r="198" spans="1:19" ht="20.100000000000001" customHeight="1">
      <c r="A198" s="60"/>
      <c r="B198" s="60"/>
      <c r="C198" s="60"/>
      <c r="D198" s="52"/>
      <c r="E198" s="52"/>
      <c r="F198" s="52"/>
      <c r="G198" s="60"/>
      <c r="H198" s="60"/>
      <c r="I198" s="60"/>
      <c r="J198" s="60"/>
      <c r="K198" s="60"/>
      <c r="L198" s="60"/>
      <c r="M198" s="60"/>
      <c r="N198" s="60"/>
      <c r="O198" s="60"/>
      <c r="P198" s="60"/>
      <c r="Q198" s="60"/>
      <c r="R198" s="60"/>
      <c r="S198" s="60"/>
    </row>
    <row r="199" spans="1:19" ht="20.100000000000001" customHeight="1">
      <c r="A199" s="60"/>
      <c r="B199" s="60"/>
      <c r="C199" s="60"/>
      <c r="D199" s="52"/>
      <c r="E199" s="52"/>
      <c r="F199" s="52"/>
      <c r="G199" s="60"/>
      <c r="H199" s="60"/>
      <c r="I199" s="60"/>
      <c r="J199" s="60"/>
      <c r="K199" s="60"/>
      <c r="L199" s="60"/>
      <c r="M199" s="60"/>
      <c r="N199" s="60"/>
      <c r="O199" s="60"/>
      <c r="P199" s="60"/>
      <c r="Q199" s="60"/>
      <c r="R199" s="60"/>
      <c r="S199" s="60"/>
    </row>
    <row r="200" spans="1:19" ht="3" customHeight="1">
      <c r="A200" s="60"/>
      <c r="B200" s="60"/>
      <c r="C200" s="60"/>
      <c r="D200" s="52"/>
      <c r="E200" s="52"/>
      <c r="F200" s="52"/>
      <c r="G200" s="60"/>
      <c r="H200" s="60"/>
      <c r="I200" s="60"/>
      <c r="J200" s="60"/>
      <c r="K200" s="60"/>
      <c r="L200" s="60"/>
      <c r="M200" s="60"/>
      <c r="N200" s="60"/>
      <c r="O200" s="60"/>
      <c r="P200" s="60"/>
      <c r="Q200" s="60"/>
      <c r="R200" s="60"/>
      <c r="S200" s="60"/>
    </row>
    <row r="201" spans="1:19" ht="20.100000000000001" customHeight="1">
      <c r="A201" s="74"/>
      <c r="B201" s="75"/>
      <c r="C201" s="60"/>
      <c r="D201" s="47"/>
      <c r="E201" s="104"/>
      <c r="F201" s="104"/>
      <c r="G201" s="104"/>
      <c r="H201" s="105"/>
      <c r="I201" s="105"/>
      <c r="J201" s="105"/>
      <c r="K201" s="105"/>
      <c r="L201" s="106"/>
      <c r="M201" s="42"/>
      <c r="N201" s="52"/>
      <c r="O201" s="52"/>
      <c r="P201" s="52"/>
      <c r="Q201" s="52"/>
      <c r="R201" s="60"/>
      <c r="S201" s="60"/>
    </row>
    <row r="202" spans="1:19" ht="20.100000000000001" customHeight="1">
      <c r="A202" s="47"/>
      <c r="B202" s="45"/>
      <c r="C202" s="45"/>
      <c r="D202" s="47"/>
      <c r="E202" s="107"/>
      <c r="F202" s="104"/>
      <c r="G202" s="104"/>
      <c r="H202" s="105"/>
      <c r="I202" s="105"/>
      <c r="J202" s="105"/>
      <c r="K202" s="105"/>
      <c r="L202" s="106"/>
      <c r="M202" s="99"/>
      <c r="N202" s="52"/>
      <c r="O202" s="52"/>
      <c r="P202" s="60"/>
      <c r="Q202" s="60"/>
      <c r="R202" s="60"/>
      <c r="S202" s="60"/>
    </row>
    <row r="203" spans="1:19" ht="20.100000000000001" customHeight="1">
      <c r="A203" s="47"/>
      <c r="B203" s="45"/>
      <c r="C203" s="45"/>
      <c r="D203" s="47"/>
      <c r="E203" s="52"/>
      <c r="F203" s="47"/>
      <c r="G203" s="47"/>
      <c r="H203" s="48"/>
      <c r="I203" s="286"/>
      <c r="J203" s="287"/>
      <c r="K203" s="287"/>
      <c r="L203" s="106"/>
      <c r="M203" s="42"/>
      <c r="N203" s="52"/>
      <c r="O203" s="52"/>
      <c r="P203" s="60"/>
      <c r="Q203" s="60"/>
      <c r="R203" s="60"/>
      <c r="S203" s="60"/>
    </row>
    <row r="204" spans="1:19" ht="20.100000000000001" customHeight="1">
      <c r="A204" s="47"/>
      <c r="B204" s="45"/>
      <c r="C204" s="45"/>
      <c r="D204" s="47"/>
      <c r="E204" s="52"/>
      <c r="F204" s="47"/>
      <c r="G204" s="47"/>
      <c r="H204" s="48"/>
      <c r="I204" s="286"/>
      <c r="J204" s="287"/>
      <c r="K204" s="287"/>
      <c r="L204" s="106"/>
      <c r="M204" s="100"/>
      <c r="N204" s="101"/>
      <c r="O204" s="89"/>
      <c r="P204" s="42"/>
      <c r="Q204" s="100"/>
      <c r="R204" s="60"/>
      <c r="S204" s="60"/>
    </row>
    <row r="205" spans="1:19" ht="20.100000000000001" customHeight="1">
      <c r="A205" s="47"/>
      <c r="B205" s="45"/>
      <c r="C205" s="45"/>
      <c r="D205" s="47"/>
      <c r="E205" s="52"/>
      <c r="F205" s="47"/>
      <c r="G205" s="47"/>
      <c r="H205" s="48"/>
      <c r="I205" s="286"/>
      <c r="J205" s="287"/>
      <c r="K205" s="287"/>
      <c r="L205" s="108"/>
      <c r="M205" s="100"/>
      <c r="N205" s="101"/>
      <c r="O205" s="102"/>
      <c r="P205" s="99"/>
      <c r="Q205" s="100"/>
      <c r="R205" s="60"/>
      <c r="S205" s="60"/>
    </row>
    <row r="206" spans="1:19" ht="20.100000000000001" customHeight="1">
      <c r="A206" s="47"/>
      <c r="B206" s="45"/>
      <c r="C206" s="45"/>
      <c r="D206" s="47"/>
      <c r="E206" s="52"/>
      <c r="F206" s="47"/>
      <c r="G206" s="47"/>
      <c r="H206" s="74"/>
      <c r="I206" s="286"/>
      <c r="J206" s="287"/>
      <c r="K206" s="287"/>
      <c r="L206" s="57"/>
      <c r="M206" s="100"/>
      <c r="N206" s="52"/>
      <c r="O206" s="102"/>
      <c r="P206" s="60"/>
      <c r="Q206" s="103"/>
      <c r="R206" s="60"/>
      <c r="S206" s="60"/>
    </row>
    <row r="207" spans="1:19" ht="20.100000000000001" customHeight="1">
      <c r="A207" s="47"/>
      <c r="B207" s="45"/>
      <c r="C207" s="45"/>
      <c r="D207" s="47"/>
      <c r="E207" s="52"/>
      <c r="F207" s="47"/>
      <c r="G207" s="47"/>
      <c r="H207" s="48"/>
      <c r="I207" s="58"/>
      <c r="J207" s="59"/>
      <c r="K207" s="59"/>
      <c r="L207" s="57"/>
      <c r="M207" s="100"/>
      <c r="N207" s="52"/>
      <c r="O207" s="102"/>
      <c r="P207" s="60"/>
      <c r="Q207" s="60"/>
      <c r="R207" s="60"/>
      <c r="S207" s="60"/>
    </row>
    <row r="208" spans="1:19" ht="20.100000000000001" customHeight="1">
      <c r="A208" s="47"/>
      <c r="B208" s="45"/>
      <c r="C208" s="45"/>
      <c r="D208" s="283"/>
      <c r="E208" s="284"/>
      <c r="F208" s="284"/>
      <c r="G208" s="283"/>
      <c r="H208" s="285"/>
      <c r="I208" s="285"/>
      <c r="J208" s="285"/>
      <c r="K208" s="285"/>
      <c r="L208" s="285"/>
      <c r="M208" s="285"/>
      <c r="N208" s="285"/>
      <c r="O208" s="102"/>
      <c r="P208" s="60"/>
      <c r="Q208" s="60"/>
      <c r="R208" s="60"/>
      <c r="S208" s="60"/>
    </row>
    <row r="209" spans="1:19" ht="20.100000000000001" customHeight="1">
      <c r="A209" s="47"/>
      <c r="B209" s="45"/>
      <c r="C209" s="45"/>
      <c r="D209" s="283"/>
      <c r="E209" s="284"/>
      <c r="F209" s="284"/>
      <c r="G209" s="283"/>
      <c r="H209" s="285"/>
      <c r="I209" s="285"/>
      <c r="J209" s="285"/>
      <c r="K209" s="285"/>
      <c r="L209" s="285"/>
      <c r="M209" s="285"/>
      <c r="N209" s="285"/>
      <c r="O209" s="102"/>
      <c r="P209" s="60"/>
      <c r="Q209" s="60"/>
      <c r="R209" s="60"/>
      <c r="S209" s="60"/>
    </row>
    <row r="210" spans="1:19" ht="20.100000000000001" customHeight="1">
      <c r="A210" s="60"/>
      <c r="B210" s="60"/>
      <c r="C210" s="60"/>
      <c r="D210" s="52"/>
      <c r="E210" s="52"/>
      <c r="F210" s="52"/>
      <c r="G210" s="60"/>
      <c r="H210" s="60"/>
      <c r="I210" s="60"/>
      <c r="J210" s="60"/>
      <c r="K210" s="60"/>
      <c r="L210" s="60"/>
      <c r="M210" s="60"/>
      <c r="N210" s="60"/>
      <c r="O210" s="60"/>
      <c r="P210" s="60"/>
      <c r="Q210" s="60"/>
      <c r="R210" s="60"/>
      <c r="S210" s="60"/>
    </row>
    <row r="211" spans="1:19" ht="20.100000000000001" customHeight="1">
      <c r="A211" s="60"/>
      <c r="B211" s="60"/>
      <c r="C211" s="60"/>
      <c r="D211" s="52"/>
      <c r="E211" s="52"/>
      <c r="F211" s="52"/>
      <c r="G211" s="60"/>
      <c r="H211" s="60"/>
      <c r="I211" s="60"/>
      <c r="J211" s="60"/>
      <c r="K211" s="60"/>
      <c r="L211" s="60"/>
      <c r="M211" s="60"/>
      <c r="N211" s="60"/>
      <c r="O211" s="60"/>
      <c r="P211" s="60"/>
      <c r="Q211" s="60"/>
      <c r="R211" s="60"/>
      <c r="S211" s="60"/>
    </row>
    <row r="212" spans="1:19" ht="3" customHeight="1">
      <c r="A212" s="60"/>
      <c r="B212" s="60"/>
      <c r="C212" s="60"/>
      <c r="D212" s="52"/>
      <c r="E212" s="52"/>
      <c r="F212" s="52"/>
      <c r="G212" s="60"/>
      <c r="H212" s="60"/>
      <c r="I212" s="60"/>
      <c r="J212" s="60"/>
      <c r="K212" s="60"/>
      <c r="L212" s="60"/>
      <c r="M212" s="60"/>
      <c r="N212" s="60"/>
      <c r="O212" s="60"/>
      <c r="P212" s="60"/>
      <c r="Q212" s="60"/>
      <c r="R212" s="60"/>
      <c r="S212" s="60"/>
    </row>
    <row r="213" spans="1:19" ht="20.100000000000001" customHeight="1">
      <c r="A213" s="74"/>
      <c r="B213" s="75"/>
      <c r="C213" s="60"/>
      <c r="D213" s="47"/>
      <c r="E213" s="104"/>
      <c r="F213" s="104"/>
      <c r="G213" s="104"/>
      <c r="H213" s="105"/>
      <c r="I213" s="105"/>
      <c r="J213" s="105"/>
      <c r="K213" s="105"/>
      <c r="L213" s="106"/>
      <c r="M213" s="42"/>
      <c r="N213" s="52"/>
      <c r="O213" s="52"/>
      <c r="P213" s="52"/>
      <c r="Q213" s="52"/>
      <c r="R213" s="60"/>
      <c r="S213" s="60"/>
    </row>
    <row r="214" spans="1:19" ht="20.100000000000001" customHeight="1">
      <c r="A214" s="47"/>
      <c r="B214" s="45"/>
      <c r="C214" s="45"/>
      <c r="D214" s="47"/>
      <c r="E214" s="107"/>
      <c r="F214" s="104"/>
      <c r="G214" s="104"/>
      <c r="H214" s="105"/>
      <c r="I214" s="105"/>
      <c r="J214" s="105"/>
      <c r="K214" s="105"/>
      <c r="L214" s="106"/>
      <c r="M214" s="99"/>
      <c r="N214" s="52"/>
      <c r="O214" s="52"/>
      <c r="P214" s="60"/>
      <c r="Q214" s="60"/>
      <c r="R214" s="60"/>
      <c r="S214" s="60"/>
    </row>
    <row r="215" spans="1:19" ht="20.100000000000001" customHeight="1">
      <c r="A215" s="47"/>
      <c r="B215" s="45"/>
      <c r="C215" s="45"/>
      <c r="D215" s="47"/>
      <c r="E215" s="52"/>
      <c r="F215" s="47"/>
      <c r="G215" s="47"/>
      <c r="H215" s="48"/>
      <c r="I215" s="286"/>
      <c r="J215" s="287"/>
      <c r="K215" s="287"/>
      <c r="L215" s="106"/>
      <c r="M215" s="42"/>
      <c r="N215" s="52"/>
      <c r="O215" s="52"/>
      <c r="P215" s="60"/>
      <c r="Q215" s="60"/>
      <c r="R215" s="60"/>
      <c r="S215" s="60"/>
    </row>
    <row r="216" spans="1:19" ht="20.100000000000001" customHeight="1">
      <c r="A216" s="47"/>
      <c r="B216" s="45"/>
      <c r="C216" s="45"/>
      <c r="D216" s="47"/>
      <c r="E216" s="52"/>
      <c r="F216" s="47"/>
      <c r="G216" s="47"/>
      <c r="H216" s="48"/>
      <c r="I216" s="286"/>
      <c r="J216" s="287"/>
      <c r="K216" s="287"/>
      <c r="L216" s="106"/>
      <c r="M216" s="100"/>
      <c r="N216" s="101"/>
      <c r="O216" s="89"/>
      <c r="P216" s="42"/>
      <c r="Q216" s="100"/>
      <c r="R216" s="60"/>
      <c r="S216" s="60"/>
    </row>
    <row r="217" spans="1:19" ht="20.100000000000001" customHeight="1">
      <c r="A217" s="47"/>
      <c r="B217" s="45"/>
      <c r="C217" s="45"/>
      <c r="D217" s="47"/>
      <c r="E217" s="52"/>
      <c r="F217" s="47"/>
      <c r="G217" s="47"/>
      <c r="H217" s="48"/>
      <c r="I217" s="286"/>
      <c r="J217" s="287"/>
      <c r="K217" s="287"/>
      <c r="L217" s="108"/>
      <c r="M217" s="100"/>
      <c r="N217" s="101"/>
      <c r="O217" s="102"/>
      <c r="P217" s="99"/>
      <c r="Q217" s="100"/>
      <c r="R217" s="60"/>
      <c r="S217" s="60"/>
    </row>
    <row r="218" spans="1:19" ht="20.100000000000001" customHeight="1">
      <c r="A218" s="47"/>
      <c r="B218" s="45"/>
      <c r="C218" s="45"/>
      <c r="D218" s="47"/>
      <c r="E218" s="52"/>
      <c r="F218" s="47"/>
      <c r="G218" s="47"/>
      <c r="H218" s="74"/>
      <c r="I218" s="286"/>
      <c r="J218" s="287"/>
      <c r="K218" s="287"/>
      <c r="L218" s="57"/>
      <c r="M218" s="100"/>
      <c r="N218" s="52"/>
      <c r="O218" s="102"/>
      <c r="P218" s="60"/>
      <c r="Q218" s="103"/>
      <c r="R218" s="60"/>
      <c r="S218" s="60"/>
    </row>
    <row r="219" spans="1:19" ht="20.100000000000001" customHeight="1">
      <c r="A219" s="47"/>
      <c r="B219" s="45"/>
      <c r="C219" s="45"/>
      <c r="D219" s="47"/>
      <c r="E219" s="52"/>
      <c r="F219" s="47"/>
      <c r="G219" s="47"/>
      <c r="H219" s="48"/>
      <c r="I219" s="58"/>
      <c r="J219" s="59"/>
      <c r="K219" s="59"/>
      <c r="L219" s="57"/>
      <c r="M219" s="100"/>
      <c r="N219" s="52"/>
      <c r="O219" s="102"/>
      <c r="P219" s="60"/>
      <c r="Q219" s="60"/>
      <c r="R219" s="60"/>
      <c r="S219" s="60"/>
    </row>
    <row r="220" spans="1:19" ht="20.100000000000001" customHeight="1">
      <c r="A220" s="47"/>
      <c r="B220" s="45"/>
      <c r="C220" s="45"/>
      <c r="D220" s="283"/>
      <c r="E220" s="284"/>
      <c r="F220" s="284"/>
      <c r="G220" s="283"/>
      <c r="H220" s="285"/>
      <c r="I220" s="285"/>
      <c r="J220" s="285"/>
      <c r="K220" s="285"/>
      <c r="L220" s="285"/>
      <c r="M220" s="285"/>
      <c r="N220" s="285"/>
      <c r="O220" s="102"/>
      <c r="P220" s="60"/>
      <c r="Q220" s="60"/>
      <c r="R220" s="60"/>
      <c r="S220" s="60"/>
    </row>
    <row r="221" spans="1:19" ht="20.100000000000001" customHeight="1">
      <c r="A221" s="47"/>
      <c r="B221" s="45"/>
      <c r="C221" s="45"/>
      <c r="D221" s="283"/>
      <c r="E221" s="284"/>
      <c r="F221" s="284"/>
      <c r="G221" s="283"/>
      <c r="H221" s="285"/>
      <c r="I221" s="285"/>
      <c r="J221" s="285"/>
      <c r="K221" s="285"/>
      <c r="L221" s="285"/>
      <c r="M221" s="285"/>
      <c r="N221" s="285"/>
      <c r="O221" s="102"/>
      <c r="P221" s="60"/>
      <c r="Q221" s="60"/>
      <c r="R221" s="60"/>
      <c r="S221" s="60"/>
    </row>
    <row r="222" spans="1:19" ht="20.100000000000001" customHeight="1">
      <c r="A222" s="60"/>
      <c r="B222" s="60"/>
      <c r="C222" s="60"/>
      <c r="D222" s="52"/>
      <c r="E222" s="52"/>
      <c r="F222" s="52"/>
      <c r="G222" s="60"/>
      <c r="H222" s="60"/>
      <c r="I222" s="60"/>
      <c r="J222" s="60"/>
      <c r="K222" s="60"/>
      <c r="L222" s="60"/>
      <c r="M222" s="60"/>
      <c r="N222" s="60"/>
      <c r="O222" s="60"/>
      <c r="P222" s="60"/>
      <c r="Q222" s="60"/>
      <c r="R222" s="60"/>
      <c r="S222" s="60"/>
    </row>
    <row r="223" spans="1:19" ht="20.100000000000001" customHeight="1">
      <c r="A223" s="60"/>
      <c r="B223" s="60"/>
      <c r="C223" s="60"/>
      <c r="D223" s="52"/>
      <c r="E223" s="52"/>
      <c r="F223" s="52"/>
      <c r="G223" s="60"/>
      <c r="H223" s="60"/>
      <c r="I223" s="60"/>
      <c r="J223" s="60"/>
      <c r="K223" s="60"/>
      <c r="L223" s="60"/>
      <c r="M223" s="60"/>
      <c r="N223" s="60"/>
      <c r="O223" s="60"/>
      <c r="P223" s="60"/>
      <c r="Q223" s="60"/>
      <c r="R223" s="60"/>
      <c r="S223" s="60"/>
    </row>
    <row r="224" spans="1:19" ht="3" customHeight="1">
      <c r="A224" s="60"/>
      <c r="B224" s="60"/>
      <c r="C224" s="60"/>
      <c r="D224" s="52"/>
      <c r="E224" s="52"/>
      <c r="F224" s="52"/>
      <c r="G224" s="60"/>
      <c r="H224" s="60"/>
      <c r="I224" s="60"/>
      <c r="J224" s="60"/>
      <c r="K224" s="60"/>
      <c r="L224" s="60"/>
      <c r="M224" s="60"/>
      <c r="N224" s="60"/>
      <c r="O224" s="60"/>
      <c r="P224" s="60"/>
      <c r="Q224" s="60"/>
      <c r="R224" s="60"/>
      <c r="S224" s="60"/>
    </row>
    <row r="225" spans="1:19" ht="20.100000000000001" customHeight="1">
      <c r="A225" s="74"/>
      <c r="B225" s="75"/>
      <c r="C225" s="60"/>
      <c r="D225" s="47"/>
      <c r="E225" s="104"/>
      <c r="F225" s="104"/>
      <c r="G225" s="104"/>
      <c r="H225" s="105"/>
      <c r="I225" s="105"/>
      <c r="J225" s="105"/>
      <c r="K225" s="105"/>
      <c r="L225" s="106"/>
      <c r="M225" s="42"/>
      <c r="N225" s="52"/>
      <c r="O225" s="52"/>
      <c r="P225" s="52"/>
      <c r="Q225" s="52"/>
      <c r="R225" s="60"/>
      <c r="S225" s="60"/>
    </row>
    <row r="226" spans="1:19" ht="20.100000000000001" customHeight="1">
      <c r="A226" s="47"/>
      <c r="B226" s="45"/>
      <c r="C226" s="45"/>
      <c r="D226" s="47"/>
      <c r="E226" s="107"/>
      <c r="F226" s="104"/>
      <c r="G226" s="104"/>
      <c r="H226" s="105"/>
      <c r="I226" s="105"/>
      <c r="J226" s="105"/>
      <c r="K226" s="105"/>
      <c r="L226" s="106"/>
      <c r="M226" s="99"/>
      <c r="N226" s="52"/>
      <c r="O226" s="52"/>
      <c r="P226" s="60"/>
      <c r="Q226" s="60"/>
      <c r="R226" s="60"/>
      <c r="S226" s="60"/>
    </row>
    <row r="227" spans="1:19" ht="20.100000000000001" customHeight="1">
      <c r="A227" s="47"/>
      <c r="B227" s="45"/>
      <c r="C227" s="45"/>
      <c r="D227" s="47"/>
      <c r="E227" s="52"/>
      <c r="F227" s="47"/>
      <c r="G227" s="47"/>
      <c r="H227" s="48"/>
      <c r="I227" s="286"/>
      <c r="J227" s="287"/>
      <c r="K227" s="287"/>
      <c r="L227" s="106"/>
      <c r="M227" s="42"/>
      <c r="N227" s="52"/>
      <c r="O227" s="52"/>
      <c r="P227" s="60"/>
      <c r="Q227" s="60"/>
      <c r="R227" s="60"/>
      <c r="S227" s="60"/>
    </row>
    <row r="228" spans="1:19" ht="20.100000000000001" customHeight="1">
      <c r="A228" s="47"/>
      <c r="B228" s="45"/>
      <c r="C228" s="45"/>
      <c r="D228" s="47"/>
      <c r="E228" s="52"/>
      <c r="F228" s="47"/>
      <c r="G228" s="47"/>
      <c r="H228" s="48"/>
      <c r="I228" s="286"/>
      <c r="J228" s="287"/>
      <c r="K228" s="287"/>
      <c r="L228" s="106"/>
      <c r="M228" s="100"/>
      <c r="N228" s="101"/>
      <c r="O228" s="89"/>
      <c r="P228" s="42"/>
      <c r="Q228" s="100"/>
      <c r="R228" s="60"/>
      <c r="S228" s="60"/>
    </row>
    <row r="229" spans="1:19" ht="20.100000000000001" customHeight="1">
      <c r="A229" s="47"/>
      <c r="B229" s="45"/>
      <c r="C229" s="45"/>
      <c r="D229" s="47"/>
      <c r="E229" s="52"/>
      <c r="F229" s="47"/>
      <c r="G229" s="47"/>
      <c r="H229" s="48"/>
      <c r="I229" s="286"/>
      <c r="J229" s="287"/>
      <c r="K229" s="287"/>
      <c r="L229" s="108"/>
      <c r="M229" s="100"/>
      <c r="N229" s="101"/>
      <c r="O229" s="102"/>
      <c r="P229" s="99"/>
      <c r="Q229" s="100"/>
      <c r="R229" s="60"/>
      <c r="S229" s="60"/>
    </row>
    <row r="230" spans="1:19" ht="20.100000000000001" customHeight="1">
      <c r="A230" s="47"/>
      <c r="B230" s="45"/>
      <c r="C230" s="45"/>
      <c r="D230" s="47"/>
      <c r="E230" s="52"/>
      <c r="F230" s="47"/>
      <c r="G230" s="47"/>
      <c r="H230" s="74"/>
      <c r="I230" s="286"/>
      <c r="J230" s="287"/>
      <c r="K230" s="287"/>
      <c r="L230" s="57"/>
      <c r="M230" s="100"/>
      <c r="N230" s="52"/>
      <c r="O230" s="102"/>
      <c r="P230" s="60"/>
      <c r="Q230" s="103"/>
      <c r="R230" s="60"/>
      <c r="S230" s="60"/>
    </row>
    <row r="231" spans="1:19" ht="20.100000000000001" customHeight="1">
      <c r="A231" s="47"/>
      <c r="B231" s="45"/>
      <c r="C231" s="45"/>
      <c r="D231" s="47"/>
      <c r="E231" s="52"/>
      <c r="F231" s="47"/>
      <c r="G231" s="47"/>
      <c r="H231" s="48"/>
      <c r="I231" s="58"/>
      <c r="J231" s="59"/>
      <c r="K231" s="59"/>
      <c r="L231" s="57"/>
      <c r="M231" s="100"/>
      <c r="N231" s="52"/>
      <c r="O231" s="102"/>
      <c r="P231" s="60"/>
      <c r="Q231" s="60"/>
      <c r="R231" s="60"/>
      <c r="S231" s="60"/>
    </row>
    <row r="232" spans="1:19" ht="20.100000000000001" customHeight="1">
      <c r="A232" s="47"/>
      <c r="B232" s="45"/>
      <c r="C232" s="45"/>
      <c r="D232" s="283"/>
      <c r="E232" s="284"/>
      <c r="F232" s="284"/>
      <c r="G232" s="283"/>
      <c r="H232" s="285"/>
      <c r="I232" s="285"/>
      <c r="J232" s="285"/>
      <c r="K232" s="285"/>
      <c r="L232" s="285"/>
      <c r="M232" s="285"/>
      <c r="N232" s="285"/>
      <c r="O232" s="102"/>
      <c r="P232" s="60"/>
      <c r="Q232" s="60"/>
      <c r="R232" s="60"/>
      <c r="S232" s="60"/>
    </row>
    <row r="233" spans="1:19" ht="20.100000000000001" customHeight="1">
      <c r="A233" s="47"/>
      <c r="B233" s="45"/>
      <c r="C233" s="45"/>
      <c r="D233" s="283"/>
      <c r="E233" s="284"/>
      <c r="F233" s="284"/>
      <c r="G233" s="283"/>
      <c r="H233" s="285"/>
      <c r="I233" s="285"/>
      <c r="J233" s="285"/>
      <c r="K233" s="285"/>
      <c r="L233" s="285"/>
      <c r="M233" s="285"/>
      <c r="N233" s="285"/>
      <c r="O233" s="102"/>
      <c r="P233" s="60"/>
      <c r="Q233" s="60"/>
      <c r="R233" s="60"/>
      <c r="S233" s="60"/>
    </row>
    <row r="234" spans="1:19" ht="20.100000000000001" customHeight="1">
      <c r="A234" s="60"/>
      <c r="B234" s="60"/>
      <c r="C234" s="60"/>
      <c r="D234" s="52"/>
      <c r="E234" s="52"/>
      <c r="F234" s="52"/>
      <c r="G234" s="60"/>
      <c r="H234" s="60"/>
      <c r="I234" s="60"/>
      <c r="J234" s="60"/>
      <c r="K234" s="60"/>
      <c r="L234" s="60"/>
      <c r="M234" s="60"/>
      <c r="N234" s="60"/>
      <c r="O234" s="60"/>
      <c r="P234" s="60"/>
      <c r="Q234" s="60"/>
      <c r="R234" s="60"/>
      <c r="S234" s="60"/>
    </row>
    <row r="235" spans="1:19" ht="20.100000000000001" customHeight="1">
      <c r="A235" s="60"/>
      <c r="B235" s="60"/>
      <c r="C235" s="60"/>
      <c r="D235" s="52"/>
      <c r="E235" s="52"/>
      <c r="F235" s="52"/>
      <c r="G235" s="60"/>
      <c r="H235" s="60"/>
      <c r="I235" s="60"/>
      <c r="J235" s="60"/>
      <c r="K235" s="60"/>
      <c r="L235" s="60"/>
      <c r="M235" s="60"/>
      <c r="N235" s="60"/>
      <c r="O235" s="60"/>
      <c r="P235" s="60"/>
      <c r="Q235" s="60"/>
      <c r="R235" s="60"/>
      <c r="S235" s="60"/>
    </row>
    <row r="236" spans="1:19" ht="3" customHeight="1">
      <c r="A236" s="60"/>
      <c r="B236" s="60"/>
      <c r="C236" s="60"/>
      <c r="D236" s="52"/>
      <c r="E236" s="52"/>
      <c r="F236" s="52"/>
      <c r="G236" s="60"/>
      <c r="H236" s="60"/>
      <c r="I236" s="60"/>
      <c r="J236" s="60"/>
      <c r="K236" s="60"/>
      <c r="L236" s="60"/>
      <c r="M236" s="60"/>
      <c r="N236" s="60"/>
      <c r="O236" s="60"/>
      <c r="P236" s="60"/>
      <c r="Q236" s="60"/>
      <c r="R236" s="60"/>
      <c r="S236" s="60"/>
    </row>
    <row r="237" spans="1:19" ht="20.100000000000001" customHeight="1">
      <c r="A237" s="74"/>
      <c r="B237" s="75"/>
      <c r="C237" s="60"/>
      <c r="D237" s="47"/>
      <c r="E237" s="104"/>
      <c r="F237" s="104"/>
      <c r="G237" s="104"/>
      <c r="H237" s="105"/>
      <c r="I237" s="105"/>
      <c r="J237" s="105"/>
      <c r="K237" s="105"/>
      <c r="L237" s="106"/>
      <c r="M237" s="42"/>
      <c r="N237" s="52"/>
      <c r="O237" s="52"/>
      <c r="P237" s="52"/>
      <c r="Q237" s="52"/>
      <c r="R237" s="60"/>
      <c r="S237" s="60"/>
    </row>
    <row r="238" spans="1:19" ht="20.100000000000001" customHeight="1">
      <c r="A238" s="47"/>
      <c r="B238" s="45"/>
      <c r="C238" s="45"/>
      <c r="D238" s="47"/>
      <c r="E238" s="107"/>
      <c r="F238" s="104"/>
      <c r="G238" s="104"/>
      <c r="H238" s="105"/>
      <c r="I238" s="105"/>
      <c r="J238" s="105"/>
      <c r="K238" s="105"/>
      <c r="L238" s="106"/>
      <c r="M238" s="99"/>
      <c r="N238" s="52"/>
      <c r="O238" s="52"/>
      <c r="P238" s="60"/>
      <c r="Q238" s="60"/>
      <c r="R238" s="60"/>
      <c r="S238" s="60"/>
    </row>
    <row r="239" spans="1:19" ht="20.100000000000001" customHeight="1">
      <c r="A239" s="47"/>
      <c r="B239" s="45"/>
      <c r="C239" s="45"/>
      <c r="D239" s="47"/>
      <c r="E239" s="52"/>
      <c r="F239" s="47"/>
      <c r="G239" s="47"/>
      <c r="H239" s="48"/>
      <c r="I239" s="286"/>
      <c r="J239" s="287"/>
      <c r="K239" s="287"/>
      <c r="L239" s="106"/>
      <c r="M239" s="42"/>
      <c r="N239" s="52"/>
      <c r="O239" s="52"/>
      <c r="P239" s="60"/>
      <c r="Q239" s="60"/>
      <c r="R239" s="60"/>
      <c r="S239" s="60"/>
    </row>
    <row r="240" spans="1:19" ht="20.100000000000001" customHeight="1">
      <c r="A240" s="47"/>
      <c r="B240" s="45"/>
      <c r="C240" s="45"/>
      <c r="D240" s="47"/>
      <c r="E240" s="52"/>
      <c r="F240" s="47"/>
      <c r="G240" s="47"/>
      <c r="H240" s="48"/>
      <c r="I240" s="286"/>
      <c r="J240" s="287"/>
      <c r="K240" s="287"/>
      <c r="L240" s="106"/>
      <c r="M240" s="100"/>
      <c r="N240" s="101"/>
      <c r="O240" s="89"/>
      <c r="P240" s="42"/>
      <c r="Q240" s="100"/>
      <c r="R240" s="60"/>
      <c r="S240" s="60"/>
    </row>
    <row r="241" spans="1:19" ht="20.100000000000001" customHeight="1">
      <c r="A241" s="47"/>
      <c r="B241" s="45"/>
      <c r="C241" s="45"/>
      <c r="D241" s="47"/>
      <c r="E241" s="52"/>
      <c r="F241" s="47"/>
      <c r="G241" s="47"/>
      <c r="H241" s="48"/>
      <c r="I241" s="286"/>
      <c r="J241" s="287"/>
      <c r="K241" s="287"/>
      <c r="L241" s="108"/>
      <c r="M241" s="100"/>
      <c r="N241" s="101"/>
      <c r="O241" s="102"/>
      <c r="P241" s="99"/>
      <c r="Q241" s="100"/>
      <c r="R241" s="60"/>
      <c r="S241" s="60"/>
    </row>
    <row r="242" spans="1:19" ht="20.100000000000001" customHeight="1">
      <c r="A242" s="47"/>
      <c r="B242" s="45"/>
      <c r="C242" s="45"/>
      <c r="D242" s="47"/>
      <c r="E242" s="52"/>
      <c r="F242" s="47"/>
      <c r="G242" s="47"/>
      <c r="H242" s="74"/>
      <c r="I242" s="286"/>
      <c r="J242" s="287"/>
      <c r="K242" s="287"/>
      <c r="L242" s="57"/>
      <c r="M242" s="100"/>
      <c r="N242" s="52"/>
      <c r="O242" s="102"/>
      <c r="P242" s="60"/>
      <c r="Q242" s="103"/>
      <c r="R242" s="60"/>
      <c r="S242" s="60"/>
    </row>
    <row r="243" spans="1:19" ht="20.100000000000001" customHeight="1">
      <c r="A243" s="47"/>
      <c r="B243" s="45"/>
      <c r="C243" s="45"/>
      <c r="D243" s="47"/>
      <c r="E243" s="52"/>
      <c r="F243" s="47"/>
      <c r="G243" s="47"/>
      <c r="H243" s="48"/>
      <c r="I243" s="58"/>
      <c r="J243" s="59"/>
      <c r="K243" s="59"/>
      <c r="L243" s="57"/>
      <c r="M243" s="100"/>
      <c r="N243" s="52"/>
      <c r="O243" s="102"/>
      <c r="P243" s="60"/>
      <c r="Q243" s="60"/>
      <c r="R243" s="60"/>
      <c r="S243" s="60"/>
    </row>
    <row r="244" spans="1:19" ht="20.100000000000001" customHeight="1">
      <c r="A244" s="47"/>
      <c r="B244" s="45"/>
      <c r="C244" s="45"/>
      <c r="D244" s="283"/>
      <c r="E244" s="284"/>
      <c r="F244" s="284"/>
      <c r="G244" s="283"/>
      <c r="H244" s="285"/>
      <c r="I244" s="285"/>
      <c r="J244" s="285"/>
      <c r="K244" s="285"/>
      <c r="L244" s="285"/>
      <c r="M244" s="285"/>
      <c r="N244" s="285"/>
      <c r="O244" s="102"/>
      <c r="P244" s="60"/>
      <c r="Q244" s="60"/>
      <c r="R244" s="60"/>
      <c r="S244" s="60"/>
    </row>
    <row r="245" spans="1:19" ht="20.100000000000001" customHeight="1">
      <c r="A245" s="47"/>
      <c r="B245" s="45"/>
      <c r="C245" s="45"/>
      <c r="D245" s="283"/>
      <c r="E245" s="284"/>
      <c r="F245" s="284"/>
      <c r="G245" s="283"/>
      <c r="H245" s="285"/>
      <c r="I245" s="285"/>
      <c r="J245" s="285"/>
      <c r="K245" s="285"/>
      <c r="L245" s="285"/>
      <c r="M245" s="285"/>
      <c r="N245" s="285"/>
      <c r="O245" s="102"/>
      <c r="P245" s="60"/>
      <c r="Q245" s="60"/>
      <c r="R245" s="60"/>
      <c r="S245" s="60"/>
    </row>
    <row r="246" spans="1:19" ht="20.100000000000001" customHeight="1">
      <c r="A246" s="60"/>
      <c r="B246" s="60"/>
      <c r="C246" s="60"/>
      <c r="D246" s="52"/>
      <c r="E246" s="52"/>
      <c r="F246" s="52"/>
      <c r="G246" s="60"/>
      <c r="H246" s="60"/>
      <c r="I246" s="60"/>
      <c r="J246" s="60"/>
      <c r="K246" s="60"/>
      <c r="L246" s="60"/>
      <c r="M246" s="60"/>
      <c r="N246" s="60"/>
      <c r="O246" s="60"/>
      <c r="P246" s="60"/>
      <c r="Q246" s="60"/>
      <c r="R246" s="60"/>
      <c r="S246" s="60"/>
    </row>
    <row r="247" spans="1:19" ht="20.100000000000001" customHeight="1">
      <c r="A247" s="60"/>
      <c r="B247" s="60"/>
      <c r="C247" s="60"/>
      <c r="D247" s="52"/>
      <c r="E247" s="52"/>
      <c r="F247" s="52"/>
      <c r="G247" s="60"/>
      <c r="H247" s="60"/>
      <c r="I247" s="60"/>
      <c r="J247" s="60"/>
      <c r="K247" s="60"/>
      <c r="L247" s="60"/>
      <c r="M247" s="60"/>
      <c r="N247" s="60"/>
      <c r="O247" s="60"/>
      <c r="P247" s="60"/>
      <c r="Q247" s="60"/>
      <c r="R247" s="60"/>
      <c r="S247" s="60"/>
    </row>
    <row r="248" spans="1:19" ht="20.100000000000001" customHeight="1">
      <c r="A248" s="60"/>
      <c r="B248" s="60"/>
      <c r="C248" s="60"/>
      <c r="D248" s="52"/>
      <c r="E248" s="52"/>
      <c r="F248" s="52"/>
      <c r="G248" s="60"/>
      <c r="H248" s="60"/>
      <c r="I248" s="60"/>
      <c r="J248" s="60"/>
      <c r="K248" s="60"/>
      <c r="L248" s="60"/>
      <c r="M248" s="60"/>
      <c r="N248" s="60"/>
      <c r="O248" s="60"/>
      <c r="P248" s="60"/>
      <c r="Q248" s="60"/>
      <c r="R248" s="60"/>
      <c r="S248" s="60"/>
    </row>
    <row r="249" spans="1:19" ht="20.100000000000001" customHeight="1">
      <c r="A249" s="60"/>
      <c r="B249" s="60"/>
      <c r="C249" s="60"/>
      <c r="D249" s="52"/>
      <c r="E249" s="52"/>
      <c r="F249" s="52"/>
      <c r="G249" s="60"/>
      <c r="H249" s="60"/>
      <c r="I249" s="60"/>
      <c r="J249" s="60"/>
      <c r="K249" s="60"/>
      <c r="L249" s="60"/>
      <c r="M249" s="60"/>
      <c r="N249" s="60"/>
      <c r="O249" s="60"/>
      <c r="P249" s="60"/>
      <c r="Q249" s="60"/>
      <c r="R249" s="60"/>
      <c r="S249" s="60"/>
    </row>
    <row r="250" spans="1:19" ht="20.100000000000001" customHeight="1">
      <c r="A250" s="60"/>
      <c r="B250" s="60"/>
      <c r="C250" s="60"/>
      <c r="D250" s="52"/>
      <c r="E250" s="52"/>
      <c r="F250" s="52"/>
      <c r="G250" s="60"/>
      <c r="H250" s="60"/>
      <c r="I250" s="60"/>
      <c r="J250" s="60"/>
      <c r="K250" s="60"/>
      <c r="L250" s="60"/>
      <c r="M250" s="60"/>
      <c r="N250" s="60"/>
      <c r="O250" s="60"/>
      <c r="P250" s="60"/>
      <c r="Q250" s="60"/>
      <c r="R250" s="60"/>
      <c r="S250" s="60"/>
    </row>
    <row r="251" spans="1:19" ht="20.100000000000001" customHeight="1">
      <c r="A251" s="60"/>
      <c r="B251" s="60"/>
      <c r="C251" s="60"/>
      <c r="D251" s="52"/>
      <c r="E251" s="52"/>
      <c r="F251" s="52"/>
      <c r="G251" s="60"/>
      <c r="H251" s="60"/>
      <c r="I251" s="60"/>
      <c r="J251" s="60"/>
      <c r="K251" s="60"/>
      <c r="L251" s="60"/>
      <c r="M251" s="60"/>
      <c r="N251" s="60"/>
      <c r="O251" s="60"/>
      <c r="P251" s="60"/>
      <c r="Q251" s="60"/>
      <c r="R251" s="60"/>
      <c r="S251" s="60"/>
    </row>
    <row r="252" spans="1:19" ht="20.100000000000001" customHeight="1">
      <c r="A252" s="60"/>
      <c r="B252" s="60"/>
      <c r="C252" s="60"/>
      <c r="D252" s="52"/>
      <c r="E252" s="52"/>
      <c r="F252" s="52"/>
      <c r="G252" s="60"/>
      <c r="H252" s="60"/>
      <c r="I252" s="60"/>
      <c r="J252" s="60"/>
      <c r="K252" s="60"/>
      <c r="L252" s="60"/>
      <c r="M252" s="60"/>
      <c r="N252" s="60"/>
      <c r="O252" s="60"/>
      <c r="P252" s="60"/>
      <c r="Q252" s="60"/>
      <c r="R252" s="60"/>
      <c r="S252" s="60"/>
    </row>
    <row r="253" spans="1:19" ht="20.100000000000001" customHeight="1">
      <c r="A253" s="60"/>
      <c r="B253" s="60"/>
      <c r="C253" s="60"/>
      <c r="D253" s="52"/>
      <c r="E253" s="52"/>
      <c r="F253" s="52"/>
      <c r="G253" s="60"/>
      <c r="H253" s="60"/>
      <c r="I253" s="60"/>
      <c r="J253" s="60"/>
      <c r="K253" s="60"/>
      <c r="L253" s="60"/>
      <c r="M253" s="60"/>
      <c r="N253" s="60"/>
      <c r="O253" s="60"/>
      <c r="P253" s="60"/>
      <c r="Q253" s="60"/>
      <c r="R253" s="60"/>
      <c r="S253" s="60"/>
    </row>
    <row r="254" spans="1:19" ht="20.100000000000001" customHeight="1">
      <c r="A254" s="60"/>
      <c r="B254" s="60"/>
      <c r="C254" s="60"/>
      <c r="D254" s="52"/>
      <c r="E254" s="52"/>
      <c r="F254" s="52"/>
      <c r="G254" s="60"/>
      <c r="H254" s="60"/>
      <c r="I254" s="60"/>
      <c r="J254" s="60"/>
      <c r="K254" s="60"/>
      <c r="L254" s="60"/>
      <c r="M254" s="60"/>
      <c r="N254" s="60"/>
      <c r="O254" s="60"/>
      <c r="P254" s="60"/>
      <c r="Q254" s="60"/>
      <c r="R254" s="60"/>
      <c r="S254" s="60"/>
    </row>
    <row r="255" spans="1:19" ht="20.100000000000001" customHeight="1">
      <c r="A255" s="60"/>
      <c r="B255" s="60"/>
      <c r="C255" s="60"/>
      <c r="D255" s="52"/>
      <c r="E255" s="52"/>
      <c r="F255" s="52"/>
      <c r="G255" s="60"/>
      <c r="H255" s="60"/>
      <c r="I255" s="60"/>
      <c r="J255" s="60"/>
      <c r="K255" s="60"/>
      <c r="L255" s="60"/>
      <c r="M255" s="60"/>
      <c r="N255" s="60"/>
      <c r="O255" s="60"/>
      <c r="P255" s="60"/>
      <c r="Q255" s="60"/>
      <c r="R255" s="60"/>
      <c r="S255" s="60"/>
    </row>
    <row r="256" spans="1:19" ht="20.100000000000001" customHeight="1">
      <c r="A256" s="60"/>
      <c r="B256" s="60"/>
      <c r="C256" s="60"/>
      <c r="D256" s="52"/>
      <c r="E256" s="52"/>
      <c r="F256" s="52"/>
      <c r="G256" s="60"/>
      <c r="H256" s="60"/>
      <c r="I256" s="60"/>
      <c r="J256" s="60"/>
      <c r="K256" s="60"/>
      <c r="L256" s="60"/>
      <c r="M256" s="60"/>
      <c r="N256" s="60"/>
      <c r="O256" s="60"/>
      <c r="P256" s="60"/>
      <c r="Q256" s="60"/>
      <c r="R256" s="60"/>
      <c r="S256" s="60"/>
    </row>
    <row r="257" spans="1:19" ht="20.100000000000001" customHeight="1">
      <c r="A257" s="60"/>
      <c r="B257" s="60"/>
      <c r="C257" s="60"/>
      <c r="D257" s="52"/>
      <c r="E257" s="52"/>
      <c r="F257" s="52"/>
      <c r="G257" s="60"/>
      <c r="H257" s="60"/>
      <c r="I257" s="60"/>
      <c r="J257" s="60"/>
      <c r="K257" s="60"/>
      <c r="L257" s="60"/>
      <c r="M257" s="60"/>
      <c r="N257" s="60"/>
      <c r="O257" s="60"/>
      <c r="P257" s="60"/>
      <c r="Q257" s="60"/>
      <c r="R257" s="60"/>
      <c r="S257" s="60"/>
    </row>
    <row r="258" spans="1:19" ht="20.100000000000001" customHeight="1">
      <c r="A258" s="60"/>
      <c r="B258" s="60"/>
      <c r="C258" s="60"/>
      <c r="D258" s="52"/>
      <c r="E258" s="52"/>
      <c r="F258" s="52"/>
      <c r="G258" s="60"/>
      <c r="H258" s="60"/>
      <c r="I258" s="60"/>
      <c r="J258" s="60"/>
      <c r="K258" s="60"/>
      <c r="L258" s="60"/>
      <c r="M258" s="60"/>
      <c r="N258" s="60"/>
      <c r="O258" s="60"/>
      <c r="P258" s="60"/>
      <c r="Q258" s="60"/>
      <c r="R258" s="60"/>
      <c r="S258" s="60"/>
    </row>
    <row r="259" spans="1:19" ht="20.100000000000001" customHeight="1">
      <c r="A259" s="60"/>
      <c r="B259" s="60"/>
      <c r="C259" s="60"/>
      <c r="D259" s="52"/>
      <c r="E259" s="52"/>
      <c r="F259" s="52"/>
      <c r="G259" s="60"/>
      <c r="H259" s="60"/>
      <c r="I259" s="60"/>
      <c r="J259" s="60"/>
      <c r="K259" s="60"/>
      <c r="L259" s="60"/>
      <c r="M259" s="60"/>
      <c r="N259" s="60"/>
      <c r="O259" s="60"/>
      <c r="P259" s="60"/>
      <c r="Q259" s="60"/>
      <c r="R259" s="60"/>
      <c r="S259" s="60"/>
    </row>
    <row r="260" spans="1:19" ht="20.100000000000001" customHeight="1">
      <c r="A260" s="60"/>
      <c r="B260" s="60"/>
      <c r="C260" s="60"/>
      <c r="D260" s="52"/>
      <c r="E260" s="52"/>
      <c r="F260" s="52"/>
      <c r="G260" s="60"/>
      <c r="H260" s="60"/>
      <c r="I260" s="60"/>
      <c r="J260" s="60"/>
      <c r="K260" s="60"/>
      <c r="L260" s="60"/>
      <c r="M260" s="60"/>
      <c r="N260" s="60"/>
      <c r="O260" s="60"/>
      <c r="P260" s="60"/>
      <c r="Q260" s="60"/>
      <c r="R260" s="60"/>
      <c r="S260" s="60"/>
    </row>
    <row r="261" spans="1:19" ht="20.100000000000001" customHeight="1">
      <c r="A261" s="60"/>
      <c r="B261" s="60"/>
      <c r="C261" s="60"/>
      <c r="D261" s="52"/>
      <c r="E261" s="52"/>
      <c r="F261" s="52"/>
      <c r="G261" s="60"/>
      <c r="H261" s="60"/>
      <c r="I261" s="60"/>
      <c r="J261" s="60"/>
      <c r="K261" s="60"/>
      <c r="L261" s="60"/>
      <c r="M261" s="60"/>
      <c r="N261" s="60"/>
      <c r="O261" s="60"/>
      <c r="P261" s="60"/>
      <c r="Q261" s="60"/>
      <c r="R261" s="60"/>
      <c r="S261" s="60"/>
    </row>
    <row r="262" spans="1:19" ht="20.100000000000001" customHeight="1">
      <c r="A262" s="60"/>
      <c r="B262" s="60"/>
      <c r="C262" s="60"/>
      <c r="D262" s="52"/>
      <c r="E262" s="52"/>
      <c r="F262" s="52"/>
      <c r="G262" s="60"/>
      <c r="H262" s="60"/>
      <c r="I262" s="60"/>
      <c r="J262" s="60"/>
      <c r="K262" s="60"/>
      <c r="L262" s="60"/>
      <c r="M262" s="60"/>
      <c r="N262" s="60"/>
      <c r="O262" s="60"/>
      <c r="P262" s="60"/>
      <c r="Q262" s="60"/>
      <c r="R262" s="60"/>
      <c r="S262" s="60"/>
    </row>
    <row r="263" spans="1:19" ht="20.100000000000001" customHeight="1">
      <c r="A263" s="60"/>
      <c r="B263" s="60"/>
      <c r="C263" s="60"/>
      <c r="D263" s="52"/>
      <c r="E263" s="52"/>
      <c r="F263" s="52"/>
      <c r="G263" s="60"/>
      <c r="H263" s="60"/>
      <c r="I263" s="60"/>
      <c r="J263" s="60"/>
      <c r="K263" s="60"/>
      <c r="L263" s="60"/>
      <c r="M263" s="60"/>
      <c r="N263" s="60"/>
      <c r="O263" s="60"/>
      <c r="P263" s="60"/>
      <c r="Q263" s="60"/>
      <c r="R263" s="60"/>
      <c r="S263" s="60"/>
    </row>
    <row r="264" spans="1:19" ht="20.100000000000001" customHeight="1">
      <c r="A264" s="60"/>
      <c r="B264" s="60"/>
      <c r="C264" s="60"/>
      <c r="D264" s="52"/>
      <c r="E264" s="52"/>
      <c r="F264" s="52"/>
      <c r="G264" s="60"/>
      <c r="H264" s="60"/>
      <c r="I264" s="60"/>
      <c r="J264" s="60"/>
      <c r="K264" s="60"/>
      <c r="L264" s="60"/>
      <c r="M264" s="60"/>
      <c r="N264" s="60"/>
      <c r="O264" s="60"/>
      <c r="P264" s="60"/>
      <c r="Q264" s="60"/>
      <c r="R264" s="60"/>
      <c r="S264" s="60"/>
    </row>
    <row r="265" spans="1:19" ht="20.100000000000001" customHeight="1">
      <c r="A265" s="60"/>
      <c r="B265" s="60"/>
      <c r="C265" s="60"/>
      <c r="D265" s="52"/>
      <c r="E265" s="52"/>
      <c r="F265" s="52"/>
      <c r="G265" s="60"/>
      <c r="H265" s="60"/>
      <c r="I265" s="60"/>
      <c r="J265" s="60"/>
      <c r="K265" s="60"/>
      <c r="L265" s="60"/>
      <c r="M265" s="60"/>
      <c r="N265" s="60"/>
      <c r="O265" s="60"/>
      <c r="P265" s="60"/>
      <c r="Q265" s="60"/>
      <c r="R265" s="60"/>
      <c r="S265" s="60"/>
    </row>
    <row r="266" spans="1:19" ht="20.100000000000001" customHeight="1">
      <c r="A266" s="60"/>
      <c r="B266" s="60"/>
      <c r="C266" s="60"/>
      <c r="D266" s="52"/>
      <c r="E266" s="52"/>
      <c r="F266" s="52"/>
      <c r="G266" s="60"/>
      <c r="H266" s="60"/>
      <c r="I266" s="60"/>
      <c r="J266" s="60"/>
      <c r="K266" s="60"/>
      <c r="L266" s="60"/>
      <c r="M266" s="60"/>
      <c r="N266" s="60"/>
      <c r="O266" s="60"/>
      <c r="P266" s="60"/>
      <c r="Q266" s="60"/>
      <c r="R266" s="60"/>
      <c r="S266" s="60"/>
    </row>
    <row r="267" spans="1:19" ht="20.100000000000001" customHeight="1">
      <c r="A267" s="60"/>
      <c r="B267" s="60"/>
      <c r="C267" s="60"/>
      <c r="D267" s="52"/>
      <c r="E267" s="52"/>
      <c r="F267" s="52"/>
      <c r="G267" s="60"/>
      <c r="H267" s="60"/>
      <c r="I267" s="60"/>
      <c r="J267" s="60"/>
      <c r="K267" s="60"/>
      <c r="L267" s="60"/>
      <c r="M267" s="60"/>
      <c r="N267" s="60"/>
      <c r="O267" s="60"/>
      <c r="P267" s="60"/>
      <c r="Q267" s="60"/>
      <c r="R267" s="60"/>
      <c r="S267" s="60"/>
    </row>
    <row r="268" spans="1:19" ht="20.100000000000001" customHeight="1">
      <c r="A268" s="60"/>
      <c r="B268" s="60"/>
      <c r="C268" s="60"/>
      <c r="D268" s="52"/>
      <c r="E268" s="52"/>
      <c r="F268" s="52"/>
      <c r="G268" s="60"/>
      <c r="H268" s="60"/>
      <c r="I268" s="60"/>
      <c r="J268" s="60"/>
      <c r="K268" s="60"/>
      <c r="L268" s="60"/>
      <c r="M268" s="60"/>
      <c r="N268" s="60"/>
      <c r="O268" s="60"/>
      <c r="P268" s="60"/>
      <c r="Q268" s="60"/>
      <c r="R268" s="60"/>
      <c r="S268" s="60"/>
    </row>
    <row r="269" spans="1:19" ht="20.100000000000001" customHeight="1">
      <c r="A269" s="60"/>
      <c r="B269" s="60"/>
      <c r="C269" s="60"/>
      <c r="D269" s="52"/>
      <c r="E269" s="52"/>
      <c r="F269" s="52"/>
      <c r="G269" s="60"/>
      <c r="H269" s="60"/>
      <c r="I269" s="60"/>
      <c r="J269" s="60"/>
      <c r="K269" s="60"/>
      <c r="L269" s="60"/>
      <c r="M269" s="60"/>
      <c r="N269" s="60"/>
      <c r="O269" s="60"/>
      <c r="P269" s="60"/>
      <c r="Q269" s="60"/>
      <c r="R269" s="60"/>
      <c r="S269" s="60"/>
    </row>
    <row r="270" spans="1:19" ht="20.100000000000001" customHeight="1">
      <c r="A270" s="60"/>
      <c r="B270" s="60"/>
      <c r="C270" s="60"/>
      <c r="D270" s="52"/>
      <c r="E270" s="52"/>
      <c r="F270" s="52"/>
      <c r="G270" s="60"/>
      <c r="H270" s="60"/>
      <c r="I270" s="60"/>
      <c r="J270" s="60"/>
      <c r="K270" s="60"/>
      <c r="L270" s="60"/>
      <c r="M270" s="60"/>
      <c r="N270" s="60"/>
      <c r="O270" s="60"/>
      <c r="P270" s="60"/>
      <c r="Q270" s="60"/>
      <c r="R270" s="60"/>
      <c r="S270" s="60"/>
    </row>
    <row r="271" spans="1:19" ht="20.100000000000001" customHeight="1">
      <c r="A271" s="60"/>
      <c r="B271" s="60"/>
      <c r="C271" s="60"/>
      <c r="D271" s="52"/>
      <c r="E271" s="52"/>
      <c r="F271" s="52"/>
      <c r="G271" s="60"/>
      <c r="H271" s="60"/>
      <c r="I271" s="60"/>
      <c r="J271" s="60"/>
      <c r="K271" s="60"/>
      <c r="L271" s="60"/>
      <c r="M271" s="60"/>
      <c r="N271" s="60"/>
      <c r="O271" s="60"/>
      <c r="P271" s="60"/>
      <c r="Q271" s="60"/>
      <c r="R271" s="60"/>
      <c r="S271" s="60"/>
    </row>
    <row r="272" spans="1:19" ht="20.100000000000001" customHeight="1">
      <c r="A272" s="60"/>
      <c r="B272" s="60"/>
      <c r="C272" s="60"/>
      <c r="D272" s="60"/>
      <c r="E272" s="60"/>
      <c r="F272" s="60"/>
      <c r="G272" s="60"/>
      <c r="H272" s="60"/>
      <c r="I272" s="60"/>
      <c r="J272" s="60"/>
      <c r="K272" s="60"/>
      <c r="L272" s="60"/>
      <c r="M272" s="60"/>
      <c r="N272" s="60"/>
      <c r="O272" s="60"/>
      <c r="P272" s="60"/>
      <c r="Q272" s="60"/>
      <c r="R272" s="60"/>
      <c r="S272" s="60"/>
    </row>
    <row r="273" spans="1:19" ht="20.100000000000001" customHeight="1">
      <c r="A273" s="60"/>
      <c r="B273" s="60"/>
      <c r="C273" s="60"/>
      <c r="D273" s="60"/>
      <c r="E273" s="60"/>
      <c r="F273" s="60"/>
      <c r="G273" s="60"/>
      <c r="H273" s="60"/>
      <c r="I273" s="60"/>
      <c r="J273" s="60"/>
      <c r="K273" s="60"/>
      <c r="L273" s="60"/>
      <c r="M273" s="60"/>
      <c r="N273" s="60"/>
      <c r="O273" s="60"/>
      <c r="P273" s="60"/>
      <c r="Q273" s="60"/>
      <c r="R273" s="60"/>
      <c r="S273" s="60"/>
    </row>
    <row r="274" spans="1:19" ht="20.100000000000001" customHeight="1">
      <c r="A274" s="60"/>
      <c r="B274" s="60"/>
      <c r="C274" s="60"/>
      <c r="D274" s="60"/>
      <c r="E274" s="60"/>
      <c r="F274" s="60"/>
      <c r="G274" s="60"/>
      <c r="H274" s="60"/>
      <c r="I274" s="60"/>
      <c r="J274" s="60"/>
      <c r="K274" s="60"/>
      <c r="L274" s="60"/>
      <c r="M274" s="60"/>
      <c r="N274" s="60"/>
      <c r="O274" s="60"/>
      <c r="P274" s="60"/>
      <c r="Q274" s="60"/>
      <c r="R274" s="60"/>
      <c r="S274" s="60"/>
    </row>
    <row r="275" spans="1:19" ht="20.100000000000001" customHeight="1">
      <c r="A275" s="60"/>
      <c r="B275" s="60"/>
      <c r="C275" s="60"/>
      <c r="D275" s="60"/>
      <c r="E275" s="60"/>
      <c r="F275" s="60"/>
      <c r="G275" s="60"/>
      <c r="H275" s="60"/>
      <c r="I275" s="60"/>
      <c r="J275" s="60"/>
      <c r="K275" s="60"/>
      <c r="L275" s="60"/>
      <c r="M275" s="60"/>
      <c r="N275" s="60"/>
      <c r="O275" s="60"/>
      <c r="P275" s="60"/>
      <c r="Q275" s="60"/>
      <c r="R275" s="60"/>
      <c r="S275" s="60"/>
    </row>
    <row r="276" spans="1:19" ht="20.100000000000001" customHeight="1">
      <c r="A276" s="60"/>
      <c r="B276" s="60"/>
      <c r="C276" s="60"/>
      <c r="D276" s="60"/>
      <c r="E276" s="60"/>
      <c r="F276" s="60"/>
      <c r="G276" s="60"/>
      <c r="H276" s="60"/>
      <c r="I276" s="60"/>
      <c r="J276" s="60"/>
      <c r="K276" s="60"/>
      <c r="L276" s="60"/>
      <c r="M276" s="60"/>
      <c r="N276" s="60"/>
      <c r="O276" s="60"/>
      <c r="P276" s="60"/>
      <c r="Q276" s="60"/>
      <c r="R276" s="60"/>
      <c r="S276" s="60"/>
    </row>
    <row r="277" spans="1:19" ht="20.100000000000001" customHeight="1">
      <c r="A277" s="60"/>
      <c r="B277" s="60"/>
      <c r="C277" s="60"/>
      <c r="D277" s="60"/>
      <c r="E277" s="60"/>
      <c r="F277" s="60"/>
      <c r="G277" s="60"/>
      <c r="H277" s="60"/>
      <c r="I277" s="60"/>
      <c r="J277" s="60"/>
      <c r="K277" s="60"/>
      <c r="L277" s="60"/>
      <c r="M277" s="60"/>
      <c r="N277" s="60"/>
      <c r="O277" s="60"/>
      <c r="P277" s="60"/>
      <c r="Q277" s="60"/>
      <c r="R277" s="60"/>
      <c r="S277" s="60"/>
    </row>
    <row r="278" spans="1:19" ht="20.100000000000001" customHeight="1">
      <c r="A278" s="60"/>
      <c r="B278" s="60"/>
      <c r="C278" s="60"/>
      <c r="D278" s="60"/>
      <c r="E278" s="60"/>
      <c r="F278" s="60"/>
      <c r="G278" s="60"/>
      <c r="H278" s="60"/>
      <c r="I278" s="60"/>
      <c r="J278" s="60"/>
      <c r="K278" s="60"/>
      <c r="L278" s="60"/>
      <c r="M278" s="60"/>
      <c r="N278" s="60"/>
      <c r="O278" s="60"/>
      <c r="P278" s="60"/>
      <c r="Q278" s="60"/>
      <c r="R278" s="60"/>
      <c r="S278" s="60"/>
    </row>
    <row r="279" spans="1:19" ht="20.100000000000001" customHeight="1">
      <c r="A279" s="60"/>
      <c r="B279" s="60"/>
      <c r="C279" s="60"/>
      <c r="D279" s="60"/>
      <c r="E279" s="60"/>
      <c r="F279" s="60"/>
      <c r="G279" s="60"/>
      <c r="H279" s="60"/>
      <c r="I279" s="60"/>
      <c r="J279" s="60"/>
      <c r="K279" s="60"/>
      <c r="L279" s="60"/>
      <c r="M279" s="60"/>
      <c r="N279" s="60"/>
      <c r="O279" s="60"/>
      <c r="P279" s="60"/>
      <c r="Q279" s="60"/>
      <c r="R279" s="60"/>
      <c r="S279" s="60"/>
    </row>
    <row r="280" spans="1:19" ht="20.100000000000001" customHeight="1">
      <c r="A280" s="60"/>
      <c r="B280" s="60"/>
      <c r="C280" s="60"/>
      <c r="D280" s="60"/>
      <c r="E280" s="60"/>
      <c r="F280" s="60"/>
      <c r="G280" s="60"/>
      <c r="H280" s="60"/>
      <c r="I280" s="60"/>
      <c r="J280" s="60"/>
      <c r="K280" s="60"/>
      <c r="L280" s="60"/>
      <c r="M280" s="60"/>
      <c r="N280" s="60"/>
      <c r="O280" s="60"/>
      <c r="P280" s="60"/>
      <c r="Q280" s="60"/>
      <c r="R280" s="60"/>
      <c r="S280" s="60"/>
    </row>
    <row r="281" spans="1:19" ht="20.100000000000001" customHeight="1">
      <c r="A281" s="60"/>
      <c r="B281" s="60"/>
      <c r="C281" s="60"/>
      <c r="D281" s="60"/>
      <c r="E281" s="60"/>
      <c r="F281" s="60"/>
      <c r="G281" s="60"/>
      <c r="H281" s="60"/>
      <c r="I281" s="60"/>
      <c r="J281" s="60"/>
      <c r="K281" s="60"/>
      <c r="L281" s="60"/>
      <c r="M281" s="60"/>
      <c r="N281" s="60"/>
      <c r="O281" s="60"/>
      <c r="P281" s="60"/>
      <c r="Q281" s="60"/>
      <c r="R281" s="60"/>
      <c r="S281" s="60"/>
    </row>
    <row r="282" spans="1:19" ht="20.100000000000001" customHeight="1">
      <c r="A282" s="60"/>
      <c r="B282" s="60"/>
      <c r="C282" s="60"/>
      <c r="D282" s="60"/>
      <c r="E282" s="60"/>
      <c r="F282" s="60"/>
      <c r="G282" s="60"/>
      <c r="H282" s="60"/>
      <c r="I282" s="60"/>
      <c r="J282" s="60"/>
      <c r="K282" s="60"/>
      <c r="L282" s="60"/>
      <c r="M282" s="60"/>
      <c r="N282" s="60"/>
      <c r="O282" s="60"/>
      <c r="P282" s="60"/>
      <c r="Q282" s="60"/>
      <c r="R282" s="60"/>
      <c r="S282" s="60"/>
    </row>
    <row r="283" spans="1:19" ht="20.100000000000001" customHeight="1">
      <c r="A283" s="60"/>
      <c r="B283" s="60"/>
      <c r="C283" s="60"/>
      <c r="D283" s="60"/>
      <c r="E283" s="60"/>
      <c r="F283" s="60"/>
      <c r="G283" s="60"/>
      <c r="H283" s="60"/>
      <c r="I283" s="60"/>
      <c r="J283" s="60"/>
      <c r="K283" s="60"/>
      <c r="L283" s="60"/>
      <c r="M283" s="60"/>
      <c r="N283" s="60"/>
      <c r="O283" s="60"/>
      <c r="P283" s="60"/>
      <c r="Q283" s="60"/>
      <c r="R283" s="60"/>
      <c r="S283" s="60"/>
    </row>
    <row r="284" spans="1:19" ht="20.100000000000001" customHeight="1">
      <c r="A284" s="60"/>
      <c r="B284" s="60"/>
      <c r="C284" s="60"/>
      <c r="D284" s="60"/>
      <c r="E284" s="60"/>
      <c r="F284" s="60"/>
      <c r="G284" s="60"/>
      <c r="H284" s="60"/>
      <c r="I284" s="60"/>
      <c r="J284" s="60"/>
      <c r="K284" s="60"/>
      <c r="L284" s="60"/>
      <c r="M284" s="60"/>
      <c r="N284" s="60"/>
      <c r="O284" s="60"/>
      <c r="P284" s="60"/>
      <c r="Q284" s="60"/>
      <c r="R284" s="60"/>
      <c r="S284" s="60"/>
    </row>
    <row r="285" spans="1:19" ht="20.100000000000001" customHeight="1">
      <c r="A285" s="60"/>
      <c r="B285" s="60"/>
      <c r="C285" s="60"/>
      <c r="D285" s="60"/>
      <c r="E285" s="60"/>
      <c r="F285" s="60"/>
      <c r="G285" s="60"/>
      <c r="H285" s="60"/>
      <c r="I285" s="60"/>
      <c r="J285" s="60"/>
      <c r="K285" s="60"/>
      <c r="L285" s="60"/>
      <c r="M285" s="60"/>
      <c r="N285" s="60"/>
      <c r="O285" s="60"/>
      <c r="P285" s="60"/>
      <c r="Q285" s="60"/>
      <c r="R285" s="60"/>
      <c r="S285" s="60"/>
    </row>
    <row r="286" spans="1:19" ht="20.100000000000001" customHeight="1">
      <c r="A286" s="60"/>
      <c r="B286" s="60"/>
      <c r="C286" s="60"/>
      <c r="D286" s="60"/>
      <c r="E286" s="60"/>
      <c r="F286" s="60"/>
      <c r="G286" s="60"/>
      <c r="H286" s="60"/>
      <c r="I286" s="60"/>
      <c r="J286" s="60"/>
      <c r="K286" s="60"/>
      <c r="L286" s="60"/>
      <c r="M286" s="60"/>
      <c r="N286" s="60"/>
      <c r="O286" s="60"/>
      <c r="P286" s="60"/>
      <c r="Q286" s="60"/>
      <c r="R286" s="60"/>
      <c r="S286" s="60"/>
    </row>
    <row r="287" spans="1:19" ht="20.100000000000001" customHeight="1">
      <c r="A287" s="60"/>
      <c r="B287" s="60"/>
      <c r="C287" s="60"/>
      <c r="D287" s="60"/>
      <c r="E287" s="60"/>
      <c r="F287" s="60"/>
      <c r="G287" s="60"/>
      <c r="H287" s="60"/>
      <c r="I287" s="60"/>
      <c r="J287" s="60"/>
      <c r="K287" s="60"/>
      <c r="L287" s="60"/>
      <c r="M287" s="60"/>
      <c r="N287" s="60"/>
      <c r="O287" s="60"/>
      <c r="P287" s="60"/>
      <c r="Q287" s="60"/>
      <c r="R287" s="60"/>
      <c r="S287" s="60"/>
    </row>
    <row r="288" spans="1:19" ht="20.100000000000001" customHeight="1">
      <c r="A288" s="60"/>
      <c r="B288" s="60"/>
      <c r="C288" s="60"/>
      <c r="D288" s="60"/>
      <c r="E288" s="60"/>
      <c r="F288" s="60"/>
      <c r="G288" s="60"/>
      <c r="H288" s="60"/>
      <c r="I288" s="60"/>
      <c r="J288" s="60"/>
      <c r="K288" s="60"/>
      <c r="L288" s="60"/>
      <c r="M288" s="60"/>
      <c r="N288" s="60"/>
      <c r="O288" s="60"/>
      <c r="P288" s="60"/>
      <c r="Q288" s="60"/>
      <c r="R288" s="60"/>
      <c r="S288" s="60"/>
    </row>
    <row r="289" spans="1:19" ht="20.100000000000001" customHeight="1">
      <c r="A289" s="60"/>
      <c r="B289" s="60"/>
      <c r="C289" s="60"/>
      <c r="D289" s="60"/>
      <c r="E289" s="60"/>
      <c r="F289" s="60"/>
      <c r="G289" s="60"/>
      <c r="H289" s="60"/>
      <c r="I289" s="60"/>
      <c r="J289" s="60"/>
      <c r="K289" s="60"/>
      <c r="L289" s="60"/>
      <c r="M289" s="60"/>
      <c r="N289" s="60"/>
      <c r="O289" s="60"/>
      <c r="P289" s="60"/>
      <c r="Q289" s="60"/>
      <c r="R289" s="60"/>
      <c r="S289" s="60"/>
    </row>
    <row r="290" spans="1:19" ht="20.100000000000001" customHeight="1">
      <c r="A290" s="60"/>
      <c r="B290" s="60"/>
      <c r="C290" s="60"/>
      <c r="D290" s="60"/>
      <c r="E290" s="60"/>
      <c r="F290" s="60"/>
      <c r="G290" s="60"/>
      <c r="H290" s="60"/>
      <c r="I290" s="60"/>
      <c r="J290" s="60"/>
      <c r="K290" s="60"/>
      <c r="L290" s="60"/>
      <c r="M290" s="60"/>
      <c r="N290" s="60"/>
      <c r="O290" s="60"/>
      <c r="P290" s="60"/>
      <c r="Q290" s="60"/>
      <c r="R290" s="60"/>
      <c r="S290" s="60"/>
    </row>
    <row r="291" spans="1:19" ht="20.100000000000001" customHeight="1">
      <c r="A291" s="60"/>
      <c r="B291" s="60"/>
      <c r="C291" s="60"/>
      <c r="D291" s="60"/>
      <c r="E291" s="60"/>
      <c r="F291" s="60"/>
      <c r="G291" s="60"/>
      <c r="H291" s="60"/>
      <c r="I291" s="60"/>
      <c r="J291" s="60"/>
      <c r="K291" s="60"/>
      <c r="L291" s="60"/>
      <c r="M291" s="60"/>
      <c r="N291" s="60"/>
      <c r="O291" s="60"/>
      <c r="P291" s="60"/>
      <c r="Q291" s="60"/>
      <c r="R291" s="60"/>
      <c r="S291" s="60"/>
    </row>
    <row r="292" spans="1:19" ht="20.100000000000001" customHeight="1">
      <c r="A292" s="60"/>
      <c r="B292" s="60"/>
      <c r="C292" s="60"/>
      <c r="D292" s="60"/>
      <c r="E292" s="60"/>
      <c r="F292" s="60"/>
      <c r="G292" s="60"/>
      <c r="H292" s="60"/>
      <c r="I292" s="60"/>
      <c r="J292" s="60"/>
      <c r="K292" s="60"/>
      <c r="L292" s="60"/>
      <c r="M292" s="60"/>
      <c r="N292" s="60"/>
      <c r="O292" s="60"/>
      <c r="P292" s="60"/>
      <c r="Q292" s="60"/>
      <c r="R292" s="60"/>
      <c r="S292" s="60"/>
    </row>
    <row r="293" spans="1:19" ht="20.100000000000001" customHeight="1">
      <c r="A293" s="60"/>
      <c r="B293" s="60"/>
      <c r="C293" s="60"/>
      <c r="D293" s="60"/>
      <c r="E293" s="60"/>
      <c r="F293" s="60"/>
      <c r="G293" s="60"/>
      <c r="H293" s="60"/>
      <c r="I293" s="60"/>
      <c r="J293" s="60"/>
      <c r="K293" s="60"/>
      <c r="L293" s="60"/>
      <c r="M293" s="60"/>
      <c r="N293" s="60"/>
      <c r="O293" s="60"/>
      <c r="P293" s="60"/>
      <c r="Q293" s="60"/>
      <c r="R293" s="60"/>
      <c r="S293" s="60"/>
    </row>
    <row r="294" spans="1:19" ht="20.100000000000001" customHeight="1">
      <c r="A294" s="60"/>
      <c r="B294" s="60"/>
      <c r="C294" s="60"/>
      <c r="D294" s="60"/>
      <c r="E294" s="60"/>
      <c r="F294" s="60"/>
      <c r="G294" s="60"/>
      <c r="H294" s="60"/>
      <c r="I294" s="60"/>
      <c r="J294" s="60"/>
      <c r="K294" s="60"/>
      <c r="L294" s="60"/>
      <c r="M294" s="60"/>
      <c r="N294" s="60"/>
      <c r="O294" s="60"/>
      <c r="P294" s="60"/>
      <c r="Q294" s="60"/>
      <c r="R294" s="60"/>
      <c r="S294" s="60"/>
    </row>
    <row r="295" spans="1:19" ht="20.100000000000001" customHeight="1">
      <c r="A295" s="60"/>
      <c r="B295" s="60"/>
      <c r="C295" s="60"/>
      <c r="D295" s="60"/>
      <c r="E295" s="60"/>
      <c r="F295" s="60"/>
      <c r="G295" s="60"/>
      <c r="H295" s="60"/>
      <c r="I295" s="60"/>
      <c r="J295" s="60"/>
      <c r="K295" s="60"/>
      <c r="L295" s="60"/>
      <c r="M295" s="60"/>
      <c r="N295" s="60"/>
      <c r="O295" s="60"/>
      <c r="P295" s="60"/>
      <c r="Q295" s="60"/>
      <c r="R295" s="60"/>
      <c r="S295" s="60"/>
    </row>
    <row r="296" spans="1:19" ht="20.100000000000001" customHeight="1">
      <c r="A296" s="60"/>
      <c r="B296" s="60"/>
      <c r="C296" s="60"/>
      <c r="D296" s="60"/>
      <c r="E296" s="60"/>
      <c r="F296" s="60"/>
      <c r="G296" s="60"/>
      <c r="H296" s="60"/>
      <c r="I296" s="60"/>
      <c r="J296" s="60"/>
      <c r="K296" s="60"/>
      <c r="L296" s="60"/>
      <c r="M296" s="60"/>
      <c r="N296" s="60"/>
      <c r="O296" s="60"/>
      <c r="P296" s="60"/>
      <c r="Q296" s="60"/>
      <c r="R296" s="60"/>
      <c r="S296" s="60"/>
    </row>
    <row r="297" spans="1:19" ht="20.100000000000001" customHeight="1">
      <c r="A297" s="60"/>
      <c r="B297" s="60"/>
      <c r="C297" s="60"/>
      <c r="D297" s="60"/>
      <c r="E297" s="60"/>
      <c r="F297" s="60"/>
      <c r="G297" s="60"/>
      <c r="H297" s="60"/>
      <c r="I297" s="60"/>
      <c r="J297" s="60"/>
      <c r="K297" s="60"/>
      <c r="L297" s="60"/>
      <c r="M297" s="60"/>
      <c r="N297" s="60"/>
      <c r="O297" s="60"/>
      <c r="P297" s="60"/>
      <c r="Q297" s="60"/>
      <c r="R297" s="60"/>
      <c r="S297" s="60"/>
    </row>
    <row r="298" spans="1:19" ht="20.100000000000001" customHeight="1">
      <c r="A298" s="60"/>
      <c r="B298" s="60"/>
      <c r="C298" s="60"/>
      <c r="D298" s="60"/>
      <c r="E298" s="60"/>
      <c r="F298" s="60"/>
      <c r="G298" s="60"/>
      <c r="H298" s="60"/>
      <c r="I298" s="60"/>
      <c r="J298" s="60"/>
      <c r="K298" s="60"/>
      <c r="L298" s="60"/>
      <c r="M298" s="60"/>
      <c r="N298" s="60"/>
      <c r="O298" s="60"/>
      <c r="P298" s="60"/>
      <c r="Q298" s="60"/>
      <c r="R298" s="60"/>
      <c r="S298" s="60"/>
    </row>
    <row r="299" spans="1:19" ht="20.100000000000001" customHeight="1">
      <c r="A299" s="60"/>
      <c r="B299" s="60"/>
      <c r="C299" s="60"/>
      <c r="D299" s="60"/>
      <c r="E299" s="60"/>
      <c r="F299" s="60"/>
      <c r="G299" s="60"/>
      <c r="H299" s="60"/>
      <c r="I299" s="60"/>
      <c r="J299" s="60"/>
      <c r="K299" s="60"/>
      <c r="L299" s="60"/>
      <c r="M299" s="60"/>
      <c r="N299" s="60"/>
      <c r="O299" s="60"/>
      <c r="P299" s="60"/>
      <c r="Q299" s="60"/>
      <c r="R299" s="60"/>
      <c r="S299" s="60"/>
    </row>
    <row r="300" spans="1:19" ht="20.100000000000001" customHeight="1">
      <c r="A300" s="60"/>
      <c r="B300" s="60"/>
      <c r="C300" s="60"/>
      <c r="D300" s="60"/>
      <c r="E300" s="60"/>
      <c r="F300" s="60"/>
      <c r="G300" s="60"/>
      <c r="H300" s="60"/>
      <c r="I300" s="60"/>
      <c r="J300" s="60"/>
      <c r="K300" s="60"/>
      <c r="L300" s="60"/>
      <c r="M300" s="60"/>
      <c r="N300" s="60"/>
      <c r="O300" s="60"/>
      <c r="P300" s="60"/>
      <c r="Q300" s="60"/>
      <c r="R300" s="60"/>
      <c r="S300" s="60"/>
    </row>
    <row r="301" spans="1:19" ht="20.100000000000001" customHeight="1">
      <c r="A301" s="60"/>
      <c r="B301" s="60"/>
      <c r="C301" s="60"/>
      <c r="D301" s="60"/>
      <c r="E301" s="60"/>
      <c r="F301" s="60"/>
      <c r="G301" s="60"/>
      <c r="H301" s="60"/>
      <c r="I301" s="60"/>
      <c r="J301" s="60"/>
      <c r="K301" s="60"/>
      <c r="L301" s="60"/>
      <c r="M301" s="60"/>
      <c r="N301" s="60"/>
      <c r="O301" s="60"/>
      <c r="P301" s="60"/>
      <c r="Q301" s="60"/>
      <c r="R301" s="60"/>
      <c r="S301" s="60"/>
    </row>
    <row r="302" spans="1:19" ht="20.100000000000001" customHeight="1">
      <c r="A302" s="60"/>
      <c r="B302" s="60"/>
      <c r="C302" s="60"/>
      <c r="D302" s="60"/>
      <c r="E302" s="60"/>
      <c r="F302" s="60"/>
      <c r="G302" s="60"/>
      <c r="H302" s="60"/>
      <c r="I302" s="60"/>
      <c r="J302" s="60"/>
      <c r="K302" s="60"/>
      <c r="L302" s="60"/>
      <c r="M302" s="60"/>
      <c r="N302" s="60"/>
      <c r="O302" s="60"/>
      <c r="P302" s="60"/>
      <c r="Q302" s="60"/>
      <c r="R302" s="60"/>
      <c r="S302" s="60"/>
    </row>
    <row r="303" spans="1:19" ht="20.100000000000001" customHeight="1">
      <c r="A303" s="60"/>
      <c r="B303" s="60"/>
      <c r="C303" s="60"/>
      <c r="D303" s="60"/>
      <c r="E303" s="60"/>
      <c r="F303" s="60"/>
      <c r="G303" s="60"/>
      <c r="H303" s="60"/>
      <c r="I303" s="60"/>
      <c r="J303" s="60"/>
      <c r="K303" s="60"/>
      <c r="L303" s="60"/>
      <c r="M303" s="60"/>
      <c r="N303" s="60"/>
      <c r="O303" s="60"/>
      <c r="P303" s="60"/>
      <c r="Q303" s="60"/>
      <c r="R303" s="60"/>
      <c r="S303" s="60"/>
    </row>
    <row r="304" spans="1:19" ht="20.100000000000001" customHeight="1">
      <c r="A304" s="60"/>
      <c r="B304" s="60"/>
      <c r="C304" s="60"/>
      <c r="D304" s="60"/>
      <c r="E304" s="60"/>
      <c r="F304" s="60"/>
      <c r="G304" s="60"/>
      <c r="H304" s="60"/>
      <c r="I304" s="60"/>
      <c r="J304" s="60"/>
      <c r="K304" s="60"/>
      <c r="L304" s="60"/>
      <c r="M304" s="60"/>
      <c r="N304" s="60"/>
      <c r="O304" s="60"/>
      <c r="P304" s="60"/>
      <c r="Q304" s="60"/>
      <c r="R304" s="60"/>
      <c r="S304" s="60"/>
    </row>
    <row r="305" spans="1:19" ht="20.100000000000001" customHeight="1">
      <c r="A305" s="60"/>
      <c r="B305" s="60"/>
      <c r="C305" s="60"/>
      <c r="D305" s="60"/>
      <c r="E305" s="60"/>
      <c r="F305" s="60"/>
      <c r="G305" s="60"/>
      <c r="H305" s="60"/>
      <c r="I305" s="60"/>
      <c r="J305" s="60"/>
      <c r="K305" s="60"/>
      <c r="L305" s="60"/>
      <c r="M305" s="60"/>
      <c r="N305" s="60"/>
      <c r="O305" s="60"/>
      <c r="P305" s="60"/>
      <c r="Q305" s="60"/>
      <c r="R305" s="60"/>
      <c r="S305" s="60"/>
    </row>
    <row r="306" spans="1:19" ht="20.100000000000001" customHeight="1">
      <c r="A306" s="60"/>
      <c r="B306" s="60"/>
      <c r="C306" s="60"/>
      <c r="D306" s="60"/>
      <c r="E306" s="60"/>
      <c r="F306" s="60"/>
      <c r="G306" s="60"/>
      <c r="H306" s="60"/>
      <c r="I306" s="60"/>
      <c r="J306" s="60"/>
      <c r="K306" s="60"/>
      <c r="L306" s="60"/>
      <c r="M306" s="60"/>
      <c r="N306" s="60"/>
      <c r="O306" s="60"/>
      <c r="P306" s="60"/>
      <c r="Q306" s="60"/>
      <c r="R306" s="60"/>
      <c r="S306" s="60"/>
    </row>
    <row r="307" spans="1:19" ht="20.100000000000001" customHeight="1">
      <c r="A307" s="60"/>
      <c r="B307" s="60"/>
      <c r="C307" s="60"/>
      <c r="D307" s="60"/>
      <c r="E307" s="60"/>
      <c r="F307" s="60"/>
      <c r="G307" s="60"/>
      <c r="H307" s="60"/>
      <c r="I307" s="60"/>
      <c r="J307" s="60"/>
      <c r="K307" s="60"/>
      <c r="L307" s="60"/>
      <c r="M307" s="60"/>
      <c r="N307" s="60"/>
      <c r="O307" s="60"/>
      <c r="P307" s="60"/>
      <c r="Q307" s="60"/>
      <c r="R307" s="60"/>
      <c r="S307" s="60"/>
    </row>
    <row r="308" spans="1:19" ht="20.100000000000001" customHeight="1">
      <c r="A308" s="60"/>
      <c r="B308" s="60"/>
      <c r="C308" s="60"/>
      <c r="D308" s="60"/>
      <c r="E308" s="60"/>
      <c r="F308" s="60"/>
      <c r="G308" s="60"/>
      <c r="H308" s="60"/>
      <c r="I308" s="60"/>
      <c r="J308" s="60"/>
      <c r="K308" s="60"/>
      <c r="L308" s="60"/>
      <c r="M308" s="60"/>
      <c r="N308" s="60"/>
      <c r="O308" s="60"/>
      <c r="P308" s="60"/>
      <c r="Q308" s="60"/>
      <c r="R308" s="60"/>
      <c r="S308" s="60"/>
    </row>
    <row r="309" spans="1:19" ht="20.100000000000001" customHeight="1">
      <c r="A309" s="60"/>
      <c r="B309" s="60"/>
      <c r="C309" s="60"/>
      <c r="D309" s="60"/>
      <c r="E309" s="60"/>
      <c r="F309" s="60"/>
      <c r="G309" s="60"/>
      <c r="H309" s="60"/>
      <c r="I309" s="60"/>
      <c r="J309" s="60"/>
      <c r="K309" s="60"/>
      <c r="L309" s="60"/>
      <c r="M309" s="60"/>
      <c r="N309" s="60"/>
      <c r="O309" s="60"/>
      <c r="P309" s="60"/>
      <c r="Q309" s="60"/>
      <c r="R309" s="60"/>
      <c r="S309" s="60"/>
    </row>
    <row r="310" spans="1:19" ht="20.100000000000001" customHeight="1">
      <c r="A310" s="60"/>
      <c r="B310" s="60"/>
      <c r="C310" s="60"/>
      <c r="D310" s="60"/>
      <c r="E310" s="60"/>
      <c r="F310" s="60"/>
      <c r="G310" s="60"/>
      <c r="H310" s="60"/>
      <c r="I310" s="60"/>
      <c r="J310" s="60"/>
      <c r="K310" s="60"/>
      <c r="L310" s="60"/>
      <c r="M310" s="60"/>
      <c r="N310" s="60"/>
      <c r="O310" s="60"/>
      <c r="P310" s="60"/>
      <c r="Q310" s="60"/>
      <c r="R310" s="60"/>
      <c r="S310" s="60"/>
    </row>
    <row r="311" spans="1:19" ht="20.100000000000001" customHeight="1">
      <c r="A311" s="60"/>
      <c r="B311" s="60"/>
      <c r="C311" s="60"/>
      <c r="D311" s="60"/>
      <c r="E311" s="60"/>
      <c r="F311" s="60"/>
      <c r="G311" s="60"/>
      <c r="H311" s="60"/>
      <c r="I311" s="60"/>
      <c r="J311" s="60"/>
      <c r="K311" s="60"/>
      <c r="L311" s="60"/>
      <c r="M311" s="60"/>
      <c r="N311" s="60"/>
      <c r="O311" s="60"/>
      <c r="P311" s="60"/>
      <c r="Q311" s="60"/>
      <c r="R311" s="60"/>
      <c r="S311" s="60"/>
    </row>
    <row r="312" spans="1:19" ht="20.100000000000001" customHeight="1">
      <c r="A312" s="60"/>
      <c r="B312" s="60"/>
      <c r="C312" s="60"/>
      <c r="D312" s="60"/>
      <c r="E312" s="60"/>
      <c r="F312" s="60"/>
      <c r="G312" s="60"/>
      <c r="H312" s="60"/>
      <c r="I312" s="60"/>
      <c r="J312" s="60"/>
      <c r="K312" s="60"/>
      <c r="L312" s="60"/>
      <c r="M312" s="60"/>
      <c r="N312" s="60"/>
      <c r="O312" s="60"/>
      <c r="P312" s="60"/>
      <c r="Q312" s="60"/>
      <c r="R312" s="60"/>
      <c r="S312" s="60"/>
    </row>
    <row r="313" spans="1:19" ht="20.100000000000001" customHeight="1">
      <c r="A313" s="60"/>
      <c r="B313" s="60"/>
      <c r="C313" s="60"/>
      <c r="D313" s="60"/>
      <c r="E313" s="60"/>
      <c r="F313" s="60"/>
      <c r="G313" s="60"/>
      <c r="H313" s="60"/>
      <c r="I313" s="60"/>
      <c r="J313" s="60"/>
      <c r="K313" s="60"/>
      <c r="L313" s="60"/>
      <c r="M313" s="60"/>
      <c r="N313" s="60"/>
      <c r="O313" s="60"/>
      <c r="P313" s="60"/>
      <c r="Q313" s="60"/>
      <c r="R313" s="60"/>
      <c r="S313" s="60"/>
    </row>
    <row r="314" spans="1:19" ht="20.100000000000001" customHeight="1">
      <c r="A314" s="60"/>
      <c r="B314" s="60"/>
      <c r="C314" s="60"/>
      <c r="D314" s="60"/>
      <c r="E314" s="60"/>
      <c r="F314" s="60"/>
      <c r="G314" s="60"/>
      <c r="H314" s="60"/>
      <c r="I314" s="60"/>
      <c r="J314" s="60"/>
      <c r="K314" s="60"/>
      <c r="L314" s="60"/>
      <c r="M314" s="60"/>
      <c r="N314" s="60"/>
      <c r="O314" s="60"/>
      <c r="P314" s="60"/>
      <c r="Q314" s="60"/>
      <c r="R314" s="60"/>
      <c r="S314" s="60"/>
    </row>
    <row r="315" spans="1:19" ht="20.100000000000001" customHeight="1">
      <c r="A315" s="60"/>
      <c r="B315" s="60"/>
      <c r="C315" s="60"/>
      <c r="D315" s="60"/>
      <c r="E315" s="60"/>
      <c r="F315" s="60"/>
      <c r="G315" s="60"/>
      <c r="H315" s="60"/>
      <c r="I315" s="60"/>
      <c r="J315" s="60"/>
      <c r="K315" s="60"/>
      <c r="L315" s="60"/>
      <c r="M315" s="60"/>
      <c r="N315" s="60"/>
      <c r="O315" s="60"/>
      <c r="P315" s="60"/>
      <c r="Q315" s="60"/>
      <c r="R315" s="60"/>
      <c r="S315" s="60"/>
    </row>
    <row r="316" spans="1:19" ht="20.100000000000001" customHeight="1">
      <c r="A316" s="60"/>
      <c r="B316" s="60"/>
      <c r="C316" s="60"/>
      <c r="D316" s="60"/>
      <c r="E316" s="60"/>
      <c r="F316" s="60"/>
      <c r="G316" s="60"/>
      <c r="H316" s="60"/>
      <c r="I316" s="60"/>
      <c r="J316" s="60"/>
      <c r="K316" s="60"/>
      <c r="L316" s="60"/>
      <c r="M316" s="60"/>
      <c r="N316" s="60"/>
      <c r="O316" s="60"/>
      <c r="P316" s="60"/>
      <c r="Q316" s="60"/>
      <c r="R316" s="60"/>
      <c r="S316" s="60"/>
    </row>
    <row r="317" spans="1:19" ht="20.100000000000001" customHeight="1">
      <c r="A317" s="60"/>
      <c r="B317" s="60"/>
      <c r="C317" s="60"/>
      <c r="D317" s="60"/>
      <c r="E317" s="60"/>
      <c r="F317" s="60"/>
      <c r="G317" s="60"/>
      <c r="H317" s="60"/>
      <c r="I317" s="60"/>
      <c r="J317" s="60"/>
      <c r="K317" s="60"/>
      <c r="L317" s="60"/>
      <c r="M317" s="60"/>
      <c r="N317" s="60"/>
      <c r="O317" s="60"/>
      <c r="P317" s="60"/>
      <c r="Q317" s="60"/>
      <c r="R317" s="60"/>
      <c r="S317" s="60"/>
    </row>
    <row r="318" spans="1:19" ht="20.100000000000001" customHeight="1">
      <c r="A318" s="60"/>
      <c r="B318" s="60"/>
      <c r="C318" s="60"/>
      <c r="D318" s="60"/>
      <c r="E318" s="60"/>
      <c r="F318" s="60"/>
      <c r="G318" s="60"/>
      <c r="H318" s="60"/>
      <c r="I318" s="60"/>
      <c r="J318" s="60"/>
      <c r="K318" s="60"/>
      <c r="L318" s="60"/>
      <c r="M318" s="60"/>
      <c r="N318" s="60"/>
      <c r="O318" s="60"/>
      <c r="P318" s="60"/>
      <c r="Q318" s="60"/>
      <c r="R318" s="60"/>
      <c r="S318" s="60"/>
    </row>
    <row r="319" spans="1:19" ht="20.100000000000001" customHeight="1">
      <c r="A319" s="60"/>
      <c r="B319" s="60"/>
      <c r="C319" s="60"/>
      <c r="D319" s="60"/>
      <c r="E319" s="60"/>
      <c r="F319" s="60"/>
      <c r="G319" s="60"/>
      <c r="H319" s="60"/>
      <c r="I319" s="60"/>
      <c r="J319" s="60"/>
      <c r="K319" s="60"/>
      <c r="L319" s="60"/>
      <c r="M319" s="60"/>
      <c r="N319" s="60"/>
      <c r="O319" s="60"/>
      <c r="P319" s="60"/>
      <c r="Q319" s="60"/>
      <c r="R319" s="60"/>
      <c r="S319" s="60"/>
    </row>
    <row r="320" spans="1:19" ht="20.100000000000001" customHeight="1">
      <c r="A320" s="60"/>
      <c r="B320" s="60"/>
      <c r="C320" s="60"/>
      <c r="D320" s="60"/>
      <c r="E320" s="60"/>
      <c r="F320" s="60"/>
      <c r="G320" s="60"/>
      <c r="H320" s="60"/>
      <c r="I320" s="60"/>
      <c r="J320" s="60"/>
      <c r="K320" s="60"/>
      <c r="L320" s="60"/>
      <c r="M320" s="60"/>
      <c r="N320" s="60"/>
      <c r="O320" s="60"/>
      <c r="P320" s="60"/>
      <c r="Q320" s="60"/>
      <c r="R320" s="60"/>
      <c r="S320" s="60"/>
    </row>
    <row r="321" spans="1:19" ht="20.100000000000001" customHeight="1">
      <c r="A321" s="60"/>
      <c r="B321" s="60"/>
      <c r="C321" s="60"/>
      <c r="D321" s="60"/>
      <c r="E321" s="60"/>
      <c r="F321" s="60"/>
      <c r="G321" s="60"/>
      <c r="H321" s="60"/>
      <c r="I321" s="60"/>
      <c r="J321" s="60"/>
      <c r="K321" s="60"/>
      <c r="L321" s="60"/>
      <c r="M321" s="60"/>
      <c r="N321" s="60"/>
      <c r="O321" s="60"/>
      <c r="P321" s="60"/>
      <c r="Q321" s="60"/>
      <c r="R321" s="60"/>
      <c r="S321" s="60"/>
    </row>
    <row r="322" spans="1:19" ht="20.100000000000001" customHeight="1">
      <c r="A322" s="60"/>
      <c r="B322" s="60"/>
      <c r="C322" s="60"/>
      <c r="D322" s="60"/>
      <c r="E322" s="60"/>
      <c r="F322" s="60"/>
      <c r="G322" s="60"/>
      <c r="H322" s="60"/>
      <c r="I322" s="60"/>
      <c r="J322" s="60"/>
      <c r="K322" s="60"/>
      <c r="L322" s="60"/>
      <c r="M322" s="60"/>
      <c r="N322" s="60"/>
      <c r="O322" s="60"/>
      <c r="P322" s="60"/>
      <c r="Q322" s="60"/>
      <c r="R322" s="60"/>
      <c r="S322" s="60"/>
    </row>
    <row r="323" spans="1:19" ht="20.100000000000001" customHeight="1">
      <c r="A323" s="60"/>
      <c r="B323" s="60"/>
      <c r="C323" s="60"/>
      <c r="D323" s="60"/>
      <c r="E323" s="60"/>
      <c r="F323" s="60"/>
      <c r="G323" s="60"/>
      <c r="H323" s="60"/>
      <c r="I323" s="60"/>
      <c r="J323" s="60"/>
      <c r="K323" s="60"/>
      <c r="L323" s="60"/>
      <c r="M323" s="60"/>
      <c r="N323" s="60"/>
      <c r="O323" s="60"/>
      <c r="P323" s="60"/>
      <c r="Q323" s="60"/>
      <c r="R323" s="60"/>
      <c r="S323" s="60"/>
    </row>
    <row r="324" spans="1:19" ht="20.100000000000001" customHeight="1">
      <c r="A324" s="60"/>
      <c r="B324" s="60"/>
      <c r="C324" s="60"/>
      <c r="D324" s="60"/>
      <c r="E324" s="60"/>
      <c r="F324" s="60"/>
      <c r="G324" s="60"/>
      <c r="H324" s="60"/>
      <c r="I324" s="60"/>
      <c r="J324" s="60"/>
      <c r="K324" s="60"/>
      <c r="L324" s="60"/>
      <c r="M324" s="60"/>
      <c r="N324" s="60"/>
      <c r="O324" s="60"/>
      <c r="P324" s="60"/>
      <c r="Q324" s="60"/>
      <c r="R324" s="60"/>
      <c r="S324" s="60"/>
    </row>
    <row r="325" spans="1:19" ht="20.100000000000001" customHeight="1">
      <c r="A325" s="60"/>
      <c r="B325" s="60"/>
      <c r="C325" s="60"/>
      <c r="D325" s="60"/>
      <c r="E325" s="60"/>
      <c r="F325" s="60"/>
      <c r="G325" s="60"/>
      <c r="H325" s="60"/>
      <c r="I325" s="60"/>
      <c r="J325" s="60"/>
      <c r="K325" s="60"/>
      <c r="L325" s="60"/>
      <c r="M325" s="60"/>
      <c r="N325" s="60"/>
      <c r="O325" s="60"/>
      <c r="P325" s="60"/>
      <c r="Q325" s="60"/>
      <c r="R325" s="60"/>
      <c r="S325" s="60"/>
    </row>
    <row r="326" spans="1:19" ht="20.100000000000001" customHeight="1">
      <c r="A326" s="60"/>
      <c r="B326" s="60"/>
      <c r="C326" s="60"/>
      <c r="D326" s="60"/>
      <c r="E326" s="60"/>
      <c r="F326" s="60"/>
      <c r="G326" s="60"/>
      <c r="H326" s="60"/>
      <c r="I326" s="60"/>
      <c r="J326" s="60"/>
      <c r="K326" s="60"/>
      <c r="L326" s="60"/>
      <c r="M326" s="60"/>
      <c r="N326" s="60"/>
      <c r="O326" s="60"/>
      <c r="P326" s="60"/>
      <c r="Q326" s="60"/>
      <c r="R326" s="60"/>
      <c r="S326" s="60"/>
    </row>
    <row r="327" spans="1:19" ht="20.100000000000001" customHeight="1">
      <c r="A327" s="60"/>
      <c r="B327" s="60"/>
      <c r="C327" s="60"/>
      <c r="D327" s="60"/>
      <c r="E327" s="60"/>
      <c r="F327" s="60"/>
      <c r="G327" s="60"/>
      <c r="H327" s="60"/>
      <c r="I327" s="60"/>
      <c r="J327" s="60"/>
      <c r="K327" s="60"/>
      <c r="L327" s="60"/>
      <c r="M327" s="60"/>
      <c r="N327" s="60"/>
      <c r="O327" s="60"/>
      <c r="P327" s="60"/>
      <c r="Q327" s="60"/>
      <c r="R327" s="60"/>
      <c r="S327" s="60"/>
    </row>
    <row r="328" spans="1:19" ht="20.100000000000001" customHeight="1">
      <c r="A328" s="60"/>
      <c r="B328" s="60"/>
      <c r="C328" s="60"/>
      <c r="D328" s="60"/>
      <c r="E328" s="60"/>
      <c r="F328" s="60"/>
      <c r="G328" s="60"/>
      <c r="H328" s="60"/>
      <c r="I328" s="60"/>
      <c r="J328" s="60"/>
      <c r="K328" s="60"/>
      <c r="L328" s="60"/>
      <c r="M328" s="60"/>
      <c r="N328" s="60"/>
      <c r="O328" s="60"/>
      <c r="P328" s="60"/>
      <c r="Q328" s="60"/>
      <c r="R328" s="60"/>
      <c r="S328" s="60"/>
    </row>
    <row r="329" spans="1:19" ht="20.100000000000001" customHeight="1">
      <c r="A329" s="60"/>
      <c r="B329" s="60"/>
      <c r="C329" s="60"/>
      <c r="D329" s="60"/>
      <c r="E329" s="60"/>
      <c r="F329" s="60"/>
      <c r="G329" s="60"/>
      <c r="H329" s="60"/>
      <c r="I329" s="60"/>
      <c r="J329" s="60"/>
      <c r="K329" s="60"/>
      <c r="L329" s="60"/>
      <c r="M329" s="60"/>
      <c r="N329" s="60"/>
      <c r="O329" s="60"/>
      <c r="P329" s="60"/>
      <c r="Q329" s="60"/>
      <c r="R329" s="60"/>
      <c r="S329" s="60"/>
    </row>
    <row r="330" spans="1:19" ht="20.100000000000001" customHeight="1">
      <c r="A330" s="60"/>
      <c r="B330" s="60"/>
      <c r="C330" s="60"/>
      <c r="D330" s="60"/>
      <c r="E330" s="60"/>
      <c r="F330" s="60"/>
      <c r="G330" s="60"/>
      <c r="H330" s="60"/>
      <c r="I330" s="60"/>
      <c r="J330" s="60"/>
      <c r="K330" s="60"/>
      <c r="L330" s="60"/>
      <c r="M330" s="60"/>
      <c r="N330" s="60"/>
      <c r="O330" s="60"/>
      <c r="P330" s="60"/>
      <c r="Q330" s="60"/>
      <c r="R330" s="60"/>
      <c r="S330" s="60"/>
    </row>
    <row r="331" spans="1:19" ht="20.100000000000001" customHeight="1">
      <c r="A331" s="60"/>
      <c r="B331" s="60"/>
      <c r="C331" s="60"/>
      <c r="D331" s="60"/>
      <c r="E331" s="60"/>
      <c r="F331" s="60"/>
      <c r="G331" s="60"/>
      <c r="H331" s="60"/>
      <c r="I331" s="60"/>
      <c r="J331" s="60"/>
      <c r="K331" s="60"/>
      <c r="L331" s="60"/>
      <c r="M331" s="60"/>
      <c r="N331" s="60"/>
      <c r="O331" s="60"/>
      <c r="P331" s="60"/>
      <c r="Q331" s="60"/>
      <c r="R331" s="60"/>
      <c r="S331" s="60"/>
    </row>
    <row r="332" spans="1:19" ht="20.100000000000001" customHeight="1">
      <c r="A332" s="60"/>
      <c r="B332" s="60"/>
      <c r="C332" s="60"/>
      <c r="D332" s="60"/>
      <c r="E332" s="60"/>
      <c r="F332" s="60"/>
      <c r="G332" s="60"/>
      <c r="H332" s="60"/>
      <c r="I332" s="60"/>
      <c r="J332" s="60"/>
      <c r="K332" s="60"/>
      <c r="L332" s="60"/>
      <c r="M332" s="60"/>
      <c r="N332" s="60"/>
      <c r="O332" s="60"/>
      <c r="P332" s="60"/>
      <c r="Q332" s="60"/>
      <c r="R332" s="60"/>
      <c r="S332" s="60"/>
    </row>
    <row r="333" spans="1:19" ht="20.100000000000001" customHeight="1">
      <c r="A333" s="60"/>
      <c r="B333" s="60"/>
      <c r="C333" s="60"/>
      <c r="D333" s="60"/>
      <c r="E333" s="60"/>
      <c r="F333" s="60"/>
      <c r="G333" s="60"/>
      <c r="H333" s="60"/>
      <c r="I333" s="60"/>
      <c r="J333" s="60"/>
      <c r="K333" s="60"/>
      <c r="L333" s="60"/>
      <c r="M333" s="60"/>
      <c r="N333" s="60"/>
      <c r="O333" s="60"/>
      <c r="P333" s="60"/>
      <c r="Q333" s="60"/>
      <c r="R333" s="60"/>
      <c r="S333" s="60"/>
    </row>
    <row r="334" spans="1:19" ht="20.100000000000001" customHeight="1">
      <c r="A334" s="60"/>
      <c r="B334" s="60"/>
      <c r="C334" s="60"/>
      <c r="D334" s="60"/>
      <c r="E334" s="60"/>
      <c r="F334" s="60"/>
      <c r="G334" s="60"/>
      <c r="H334" s="60"/>
      <c r="I334" s="60"/>
      <c r="J334" s="60"/>
      <c r="K334" s="60"/>
      <c r="L334" s="60"/>
      <c r="M334" s="60"/>
      <c r="N334" s="60"/>
      <c r="O334" s="60"/>
      <c r="P334" s="60"/>
      <c r="Q334" s="60"/>
      <c r="R334" s="60"/>
      <c r="S334" s="60"/>
    </row>
    <row r="335" spans="1:19" ht="20.100000000000001" customHeight="1">
      <c r="A335" s="60"/>
      <c r="B335" s="60"/>
      <c r="C335" s="60"/>
      <c r="D335" s="60"/>
      <c r="E335" s="60"/>
      <c r="F335" s="60"/>
      <c r="G335" s="60"/>
      <c r="H335" s="60"/>
      <c r="I335" s="60"/>
      <c r="J335" s="60"/>
      <c r="K335" s="60"/>
      <c r="L335" s="60"/>
      <c r="M335" s="60"/>
      <c r="N335" s="60"/>
      <c r="O335" s="60"/>
      <c r="P335" s="60"/>
      <c r="Q335" s="60"/>
      <c r="R335" s="60"/>
      <c r="S335" s="60"/>
    </row>
    <row r="336" spans="1:19" ht="20.100000000000001" customHeight="1">
      <c r="A336" s="60"/>
      <c r="B336" s="60"/>
      <c r="C336" s="60"/>
      <c r="D336" s="60"/>
      <c r="E336" s="60"/>
      <c r="F336" s="60"/>
      <c r="G336" s="60"/>
      <c r="H336" s="60"/>
      <c r="I336" s="60"/>
      <c r="J336" s="60"/>
      <c r="K336" s="60"/>
      <c r="L336" s="60"/>
      <c r="M336" s="60"/>
      <c r="N336" s="60"/>
      <c r="O336" s="60"/>
      <c r="P336" s="60"/>
      <c r="Q336" s="60"/>
      <c r="R336" s="60"/>
      <c r="S336" s="60"/>
    </row>
    <row r="337" spans="1:19" ht="20.100000000000001" customHeight="1">
      <c r="A337" s="60"/>
      <c r="B337" s="60"/>
      <c r="C337" s="60"/>
      <c r="D337" s="60"/>
      <c r="E337" s="60"/>
      <c r="F337" s="60"/>
      <c r="G337" s="60"/>
      <c r="H337" s="60"/>
      <c r="I337" s="60"/>
      <c r="J337" s="60"/>
      <c r="K337" s="60"/>
      <c r="L337" s="60"/>
      <c r="M337" s="60"/>
      <c r="N337" s="60"/>
      <c r="O337" s="60"/>
      <c r="P337" s="60"/>
      <c r="Q337" s="60"/>
      <c r="R337" s="60"/>
      <c r="S337" s="60"/>
    </row>
    <row r="338" spans="1:19" ht="20.100000000000001" customHeight="1">
      <c r="A338" s="60"/>
      <c r="B338" s="60"/>
      <c r="C338" s="60"/>
      <c r="D338" s="60"/>
      <c r="E338" s="60"/>
      <c r="F338" s="60"/>
      <c r="G338" s="60"/>
      <c r="H338" s="60"/>
      <c r="I338" s="60"/>
      <c r="J338" s="60"/>
      <c r="K338" s="60"/>
      <c r="L338" s="60"/>
      <c r="M338" s="60"/>
      <c r="N338" s="60"/>
      <c r="O338" s="60"/>
      <c r="P338" s="60"/>
      <c r="Q338" s="60"/>
      <c r="R338" s="60"/>
      <c r="S338" s="60"/>
    </row>
    <row r="339" spans="1:19" ht="20.100000000000001" customHeight="1">
      <c r="A339" s="60"/>
      <c r="B339" s="60"/>
      <c r="C339" s="60"/>
      <c r="D339" s="60"/>
      <c r="E339" s="60"/>
      <c r="F339" s="60"/>
      <c r="G339" s="60"/>
      <c r="H339" s="60"/>
      <c r="I339" s="60"/>
      <c r="J339" s="60"/>
      <c r="K339" s="60"/>
      <c r="L339" s="60"/>
      <c r="M339" s="60"/>
      <c r="N339" s="60"/>
      <c r="O339" s="60"/>
      <c r="P339" s="60"/>
      <c r="Q339" s="60"/>
      <c r="R339" s="60"/>
      <c r="S339" s="60"/>
    </row>
    <row r="340" spans="1:19" ht="20.100000000000001" customHeight="1">
      <c r="A340" s="60"/>
      <c r="B340" s="60"/>
      <c r="C340" s="60"/>
      <c r="D340" s="60"/>
      <c r="E340" s="60"/>
      <c r="F340" s="60"/>
      <c r="G340" s="60"/>
      <c r="H340" s="60"/>
      <c r="I340" s="60"/>
      <c r="J340" s="60"/>
      <c r="K340" s="60"/>
      <c r="L340" s="60"/>
      <c r="M340" s="60"/>
      <c r="N340" s="60"/>
      <c r="O340" s="60"/>
      <c r="P340" s="60"/>
      <c r="Q340" s="60"/>
      <c r="R340" s="60"/>
      <c r="S340" s="60"/>
    </row>
    <row r="341" spans="1:19" ht="20.100000000000001" customHeight="1">
      <c r="A341" s="60"/>
      <c r="B341" s="60"/>
      <c r="C341" s="60"/>
      <c r="D341" s="60"/>
      <c r="E341" s="60"/>
      <c r="F341" s="60"/>
      <c r="G341" s="60"/>
      <c r="H341" s="60"/>
      <c r="I341" s="60"/>
      <c r="J341" s="60"/>
      <c r="K341" s="60"/>
      <c r="L341" s="60"/>
      <c r="M341" s="60"/>
      <c r="N341" s="60"/>
      <c r="O341" s="60"/>
      <c r="P341" s="60"/>
      <c r="Q341" s="60"/>
      <c r="R341" s="60"/>
      <c r="S341" s="60"/>
    </row>
    <row r="342" spans="1:19" ht="20.100000000000001" customHeight="1">
      <c r="A342" s="60"/>
      <c r="B342" s="60"/>
      <c r="C342" s="60"/>
      <c r="D342" s="60"/>
      <c r="E342" s="60"/>
      <c r="F342" s="60"/>
      <c r="G342" s="60"/>
      <c r="H342" s="60"/>
      <c r="I342" s="60"/>
      <c r="J342" s="60"/>
      <c r="K342" s="60"/>
      <c r="L342" s="60"/>
      <c r="M342" s="60"/>
      <c r="N342" s="60"/>
      <c r="O342" s="60"/>
      <c r="P342" s="60"/>
      <c r="Q342" s="60"/>
      <c r="R342" s="60"/>
      <c r="S342" s="60"/>
    </row>
    <row r="343" spans="1:19" ht="20.100000000000001" customHeight="1">
      <c r="A343" s="60"/>
      <c r="B343" s="60"/>
      <c r="C343" s="60"/>
      <c r="D343" s="60"/>
      <c r="E343" s="60"/>
      <c r="F343" s="60"/>
      <c r="G343" s="60"/>
      <c r="H343" s="60"/>
      <c r="I343" s="60"/>
      <c r="J343" s="60"/>
      <c r="K343" s="60"/>
      <c r="L343" s="60"/>
      <c r="M343" s="60"/>
      <c r="N343" s="60"/>
      <c r="O343" s="60"/>
      <c r="P343" s="60"/>
      <c r="Q343" s="60"/>
      <c r="R343" s="60"/>
      <c r="S343" s="60"/>
    </row>
    <row r="344" spans="1:19" ht="20.100000000000001" customHeight="1">
      <c r="A344" s="60"/>
      <c r="B344" s="60"/>
      <c r="C344" s="60"/>
      <c r="D344" s="60"/>
      <c r="E344" s="60"/>
      <c r="F344" s="60"/>
      <c r="G344" s="60"/>
      <c r="H344" s="60"/>
      <c r="I344" s="60"/>
      <c r="J344" s="60"/>
      <c r="K344" s="60"/>
      <c r="L344" s="60"/>
      <c r="M344" s="60"/>
      <c r="N344" s="60"/>
      <c r="O344" s="60"/>
      <c r="P344" s="60"/>
      <c r="Q344" s="60"/>
      <c r="R344" s="60"/>
      <c r="S344" s="60"/>
    </row>
    <row r="345" spans="1:19" ht="20.100000000000001" customHeight="1">
      <c r="A345" s="60"/>
      <c r="B345" s="60"/>
      <c r="C345" s="60"/>
      <c r="D345" s="60"/>
      <c r="E345" s="60"/>
      <c r="F345" s="60"/>
      <c r="G345" s="60"/>
      <c r="H345" s="60"/>
      <c r="I345" s="60"/>
      <c r="J345" s="60"/>
      <c r="K345" s="60"/>
      <c r="L345" s="60"/>
      <c r="M345" s="60"/>
      <c r="N345" s="60"/>
      <c r="O345" s="60"/>
      <c r="P345" s="60"/>
      <c r="Q345" s="60"/>
      <c r="R345" s="60"/>
      <c r="S345" s="60"/>
    </row>
    <row r="346" spans="1:19" ht="20.100000000000001" customHeight="1">
      <c r="A346" s="60"/>
      <c r="B346" s="60"/>
      <c r="C346" s="60"/>
      <c r="D346" s="60"/>
      <c r="E346" s="60"/>
      <c r="F346" s="60"/>
      <c r="G346" s="60"/>
      <c r="H346" s="60"/>
      <c r="I346" s="60"/>
      <c r="J346" s="60"/>
      <c r="K346" s="60"/>
      <c r="L346" s="60"/>
      <c r="M346" s="60"/>
      <c r="N346" s="60"/>
      <c r="O346" s="60"/>
      <c r="P346" s="60"/>
      <c r="Q346" s="60"/>
      <c r="R346" s="60"/>
      <c r="S346" s="60"/>
    </row>
    <row r="347" spans="1:19" ht="20.100000000000001" customHeight="1">
      <c r="A347" s="60"/>
      <c r="B347" s="60"/>
      <c r="C347" s="60"/>
      <c r="D347" s="60"/>
      <c r="E347" s="60"/>
      <c r="F347" s="60"/>
      <c r="G347" s="60"/>
      <c r="H347" s="60"/>
      <c r="I347" s="60"/>
      <c r="J347" s="60"/>
      <c r="K347" s="60"/>
      <c r="L347" s="60"/>
      <c r="M347" s="60"/>
      <c r="N347" s="60"/>
      <c r="O347" s="60"/>
      <c r="P347" s="60"/>
      <c r="Q347" s="60"/>
      <c r="R347" s="60"/>
      <c r="S347" s="60"/>
    </row>
    <row r="348" spans="1:19" ht="20.100000000000001" customHeight="1">
      <c r="A348" s="60"/>
      <c r="B348" s="60"/>
      <c r="C348" s="60"/>
      <c r="D348" s="60"/>
      <c r="E348" s="60"/>
      <c r="F348" s="60"/>
      <c r="G348" s="60"/>
      <c r="H348" s="60"/>
      <c r="I348" s="60"/>
      <c r="J348" s="60"/>
      <c r="K348" s="60"/>
      <c r="L348" s="60"/>
      <c r="M348" s="60"/>
      <c r="N348" s="60"/>
      <c r="O348" s="60"/>
      <c r="P348" s="60"/>
      <c r="Q348" s="60"/>
      <c r="R348" s="60"/>
      <c r="S348" s="60"/>
    </row>
    <row r="349" spans="1:19" ht="20.100000000000001" customHeight="1"/>
    <row r="350" spans="1:19" ht="20.100000000000001" customHeight="1"/>
    <row r="351" spans="1:19" ht="20.100000000000001" customHeight="1"/>
    <row r="352" spans="1:19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  <row r="396" ht="20.100000000000001" customHeight="1"/>
    <row r="397" ht="20.100000000000001" customHeight="1"/>
    <row r="398" ht="20.100000000000001" customHeight="1"/>
    <row r="399" ht="20.100000000000001" customHeight="1"/>
    <row r="400" ht="20.100000000000001" customHeight="1"/>
    <row r="401" ht="20.100000000000001" customHeight="1"/>
    <row r="402" ht="20.100000000000001" customHeight="1"/>
    <row r="403" ht="20.100000000000001" customHeight="1"/>
    <row r="404" ht="20.100000000000001" customHeight="1"/>
    <row r="405" ht="20.100000000000001" customHeight="1"/>
    <row r="406" ht="20.100000000000001" customHeight="1"/>
    <row r="407" ht="20.100000000000001" customHeight="1"/>
    <row r="408" ht="20.100000000000001" customHeight="1"/>
    <row r="409" ht="20.100000000000001" customHeight="1"/>
    <row r="410" ht="20.100000000000001" customHeight="1"/>
    <row r="411" ht="20.100000000000001" customHeight="1"/>
    <row r="412" ht="20.100000000000001" customHeight="1"/>
    <row r="413" ht="20.100000000000001" customHeight="1"/>
    <row r="414" ht="20.100000000000001" customHeight="1"/>
    <row r="415" ht="20.100000000000001" customHeight="1"/>
    <row r="416" ht="20.100000000000001" customHeight="1"/>
    <row r="417" ht="20.100000000000001" customHeight="1"/>
    <row r="418" ht="20.100000000000001" customHeight="1"/>
    <row r="419" ht="20.100000000000001" customHeight="1"/>
    <row r="420" ht="20.100000000000001" customHeight="1"/>
    <row r="421" ht="20.100000000000001" customHeight="1"/>
    <row r="422" ht="20.100000000000001" customHeight="1"/>
    <row r="423" ht="20.100000000000001" customHeight="1"/>
    <row r="424" ht="20.100000000000001" customHeight="1"/>
    <row r="425" ht="20.100000000000001" customHeight="1"/>
    <row r="426" ht="20.100000000000001" customHeight="1"/>
    <row r="427" ht="20.100000000000001" customHeight="1"/>
    <row r="428" ht="20.100000000000001" customHeight="1"/>
    <row r="429" ht="20.100000000000001" customHeight="1"/>
    <row r="430" ht="20.100000000000001" customHeight="1"/>
    <row r="431" ht="20.100000000000001" customHeight="1"/>
    <row r="432" ht="20.100000000000001" customHeight="1"/>
    <row r="433" ht="20.100000000000001" customHeight="1"/>
    <row r="434" ht="20.100000000000001" customHeight="1"/>
    <row r="435" ht="20.100000000000001" customHeight="1"/>
    <row r="436" ht="20.100000000000001" customHeight="1"/>
    <row r="437" ht="20.100000000000001" customHeight="1"/>
    <row r="438" ht="20.100000000000001" customHeight="1"/>
    <row r="439" ht="20.100000000000001" customHeight="1"/>
    <row r="440" ht="20.100000000000001" customHeight="1"/>
    <row r="441" ht="20.100000000000001" customHeight="1"/>
    <row r="442" ht="20.100000000000001" customHeight="1"/>
    <row r="443" ht="20.100000000000001" customHeight="1"/>
    <row r="444" ht="20.100000000000001" customHeight="1"/>
    <row r="445" ht="20.100000000000001" customHeight="1"/>
    <row r="446" ht="20.100000000000001" customHeight="1"/>
    <row r="447" ht="20.100000000000001" customHeight="1"/>
    <row r="448" ht="20.100000000000001" customHeight="1"/>
    <row r="449" ht="20.100000000000001" customHeight="1"/>
    <row r="450" ht="20.100000000000001" customHeight="1"/>
    <row r="451" ht="20.100000000000001" customHeight="1"/>
    <row r="452" ht="20.100000000000001" customHeight="1"/>
    <row r="453" ht="20.100000000000001" customHeight="1"/>
    <row r="454" ht="20.100000000000001" customHeight="1"/>
    <row r="455" ht="20.100000000000001" customHeight="1"/>
    <row r="456" ht="20.100000000000001" customHeight="1"/>
    <row r="457" ht="20.100000000000001" customHeight="1"/>
    <row r="458" ht="20.100000000000001" customHeight="1"/>
    <row r="459" ht="20.100000000000001" customHeight="1"/>
    <row r="460" ht="20.100000000000001" customHeight="1"/>
  </sheetData>
  <mergeCells count="167">
    <mergeCell ref="D17:F17"/>
    <mergeCell ref="G40:N40"/>
    <mergeCell ref="I35:K35"/>
    <mergeCell ref="G28:N28"/>
    <mergeCell ref="I25:K25"/>
    <mergeCell ref="I23:K23"/>
    <mergeCell ref="I24:K24"/>
    <mergeCell ref="G29:N29"/>
    <mergeCell ref="L2:M2"/>
    <mergeCell ref="I14:K14"/>
    <mergeCell ref="A2:G2"/>
    <mergeCell ref="I12:K12"/>
    <mergeCell ref="I26:K26"/>
    <mergeCell ref="I36:K36"/>
    <mergeCell ref="D28:F28"/>
    <mergeCell ref="I13:K13"/>
    <mergeCell ref="G16:N16"/>
    <mergeCell ref="G17:N17"/>
    <mergeCell ref="G64:N64"/>
    <mergeCell ref="N1:O1"/>
    <mergeCell ref="N2:O2"/>
    <mergeCell ref="A3:B3"/>
    <mergeCell ref="D16:F16"/>
    <mergeCell ref="I11:K11"/>
    <mergeCell ref="A1:G1"/>
    <mergeCell ref="L1:M1"/>
    <mergeCell ref="D29:F29"/>
    <mergeCell ref="I37:K37"/>
    <mergeCell ref="G41:N41"/>
    <mergeCell ref="D64:F64"/>
    <mergeCell ref="D52:F52"/>
    <mergeCell ref="I38:K38"/>
    <mergeCell ref="I50:K50"/>
    <mergeCell ref="D41:F41"/>
    <mergeCell ref="I47:K47"/>
    <mergeCell ref="G53:N53"/>
    <mergeCell ref="I59:K59"/>
    <mergeCell ref="I61:K61"/>
    <mergeCell ref="I71:K71"/>
    <mergeCell ref="I72:K72"/>
    <mergeCell ref="G89:N89"/>
    <mergeCell ref="I62:K62"/>
    <mergeCell ref="D53:F53"/>
    <mergeCell ref="D40:F40"/>
    <mergeCell ref="I49:K49"/>
    <mergeCell ref="G52:N52"/>
    <mergeCell ref="I48:K48"/>
    <mergeCell ref="I60:K60"/>
    <mergeCell ref="I120:K120"/>
    <mergeCell ref="G124:N124"/>
    <mergeCell ref="I122:K122"/>
    <mergeCell ref="I109:K109"/>
    <mergeCell ref="G113:N113"/>
    <mergeCell ref="I110:K110"/>
    <mergeCell ref="D100:F100"/>
    <mergeCell ref="D124:F124"/>
    <mergeCell ref="D137:F137"/>
    <mergeCell ref="D149:F149"/>
    <mergeCell ref="G112:N112"/>
    <mergeCell ref="D112:F112"/>
    <mergeCell ref="D113:F113"/>
    <mergeCell ref="I134:K134"/>
    <mergeCell ref="G101:N101"/>
    <mergeCell ref="D125:F125"/>
    <mergeCell ref="G65:N65"/>
    <mergeCell ref="G76:N76"/>
    <mergeCell ref="I95:K95"/>
    <mergeCell ref="I96:K96"/>
    <mergeCell ref="I86:K86"/>
    <mergeCell ref="G88:N88"/>
    <mergeCell ref="I84:K84"/>
    <mergeCell ref="I85:K85"/>
    <mergeCell ref="G77:N77"/>
    <mergeCell ref="I83:K83"/>
    <mergeCell ref="I97:K97"/>
    <mergeCell ref="I98:K98"/>
    <mergeCell ref="D101:F101"/>
    <mergeCell ref="D65:F65"/>
    <mergeCell ref="D76:F76"/>
    <mergeCell ref="D88:F88"/>
    <mergeCell ref="D77:F77"/>
    <mergeCell ref="D89:F89"/>
    <mergeCell ref="I73:K73"/>
    <mergeCell ref="I74:K74"/>
    <mergeCell ref="I158:K158"/>
    <mergeCell ref="G184:N184"/>
    <mergeCell ref="G221:N221"/>
    <mergeCell ref="I167:K167"/>
    <mergeCell ref="I157:K157"/>
    <mergeCell ref="G149:N149"/>
    <mergeCell ref="I155:K155"/>
    <mergeCell ref="I156:K156"/>
    <mergeCell ref="D148:F148"/>
    <mergeCell ref="I143:K143"/>
    <mergeCell ref="D136:F136"/>
    <mergeCell ref="G136:N136"/>
    <mergeCell ref="G137:N137"/>
    <mergeCell ref="I131:K131"/>
    <mergeCell ref="I132:K132"/>
    <mergeCell ref="I133:K133"/>
    <mergeCell ref="G148:N148"/>
    <mergeCell ref="I144:K144"/>
    <mergeCell ref="I145:K145"/>
    <mergeCell ref="I146:K146"/>
    <mergeCell ref="G100:N100"/>
    <mergeCell ref="I108:K108"/>
    <mergeCell ref="I107:K107"/>
    <mergeCell ref="G125:N125"/>
    <mergeCell ref="I121:K121"/>
    <mergeCell ref="I119:K119"/>
    <mergeCell ref="I179:K179"/>
    <mergeCell ref="D221:F221"/>
    <mergeCell ref="D232:F232"/>
    <mergeCell ref="I180:K180"/>
    <mergeCell ref="G196:N196"/>
    <mergeCell ref="I193:K193"/>
    <mergeCell ref="I203:K203"/>
    <mergeCell ref="I218:K218"/>
    <mergeCell ref="G208:N208"/>
    <mergeCell ref="I206:K206"/>
    <mergeCell ref="D160:F160"/>
    <mergeCell ref="D172:F172"/>
    <mergeCell ref="G160:N160"/>
    <mergeCell ref="D161:F161"/>
    <mergeCell ref="G161:N161"/>
    <mergeCell ref="I230:K230"/>
    <mergeCell ref="I215:K215"/>
    <mergeCell ref="G209:N209"/>
    <mergeCell ref="I217:K217"/>
    <mergeCell ref="I216:K216"/>
    <mergeCell ref="I170:K170"/>
    <mergeCell ref="I168:K168"/>
    <mergeCell ref="I169:K169"/>
    <mergeCell ref="I181:K181"/>
    <mergeCell ref="I182:K182"/>
    <mergeCell ref="I194:K194"/>
    <mergeCell ref="G173:N173"/>
    <mergeCell ref="G172:N172"/>
    <mergeCell ref="G185:N185"/>
    <mergeCell ref="I191:K191"/>
    <mergeCell ref="D185:F185"/>
    <mergeCell ref="D209:F209"/>
    <mergeCell ref="D196:F196"/>
    <mergeCell ref="D173:F173"/>
    <mergeCell ref="D184:F184"/>
    <mergeCell ref="G232:N232"/>
    <mergeCell ref="I205:K205"/>
    <mergeCell ref="I227:K227"/>
    <mergeCell ref="I228:K228"/>
    <mergeCell ref="I229:K229"/>
    <mergeCell ref="D220:F220"/>
    <mergeCell ref="G220:N220"/>
    <mergeCell ref="I192:K192"/>
    <mergeCell ref="D197:F197"/>
    <mergeCell ref="G197:N197"/>
    <mergeCell ref="D208:F208"/>
    <mergeCell ref="I204:K204"/>
    <mergeCell ref="D233:F233"/>
    <mergeCell ref="D245:F245"/>
    <mergeCell ref="G245:N245"/>
    <mergeCell ref="D244:F244"/>
    <mergeCell ref="G244:N244"/>
    <mergeCell ref="I241:K241"/>
    <mergeCell ref="I242:K242"/>
    <mergeCell ref="G233:N233"/>
    <mergeCell ref="I239:K239"/>
    <mergeCell ref="I240:K240"/>
  </mergeCells>
  <phoneticPr fontId="8" type="noConversion"/>
  <pageMargins left="0.19685039370078741" right="0.19685039370078741" top="0.59055118110236227" bottom="0.16" header="0.51181102362204722" footer="0.51181102362204722"/>
  <pageSetup paperSize="9" scale="80" orientation="portrait" horizontalDpi="4294967292" verticalDpi="300" r:id="rId1"/>
  <headerFooter alignWithMargins="0">
    <oddFooter>&amp;L&amp;8&amp;P/&amp;N&amp;R&amp;8&amp;A</oddFooter>
  </headerFooter>
  <rowBreaks count="2" manualBreakCount="2">
    <brk id="56" max="16383" man="1"/>
    <brk id="10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Invoeren ploeg</vt:lpstr>
      <vt:lpstr>Startlijst ploeg</vt:lpstr>
      <vt:lpstr>Uitslag ploeg</vt:lpstr>
      <vt:lpstr>'Startlijst ploeg'!Print_Area</vt:lpstr>
      <vt:lpstr>'Startlijst ploeg'!Print_Titles</vt:lpstr>
      <vt:lpstr>'Uitslag ploeg'!Print_Titles</vt:lpstr>
    </vt:vector>
  </TitlesOfParts>
  <Company>Amsterdam Airport Schiphol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Kragt_R</dc:creator>
  <dc:description>Hersteld en verder bewerkt door Fer van Krimpen van De Dokkelaers, Hilvarenbeek.</dc:description>
  <cp:lastModifiedBy>Kees</cp:lastModifiedBy>
  <cp:lastPrinted>2009-05-09T11:47:13Z</cp:lastPrinted>
  <dcterms:created xsi:type="dcterms:W3CDTF">2000-10-23T08:09:42Z</dcterms:created>
  <dcterms:modified xsi:type="dcterms:W3CDTF">2009-05-09T17:15:10Z</dcterms:modified>
</cp:coreProperties>
</file>